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1 r\Załączniki do sprawozdania\"/>
    </mc:Choice>
  </mc:AlternateContent>
  <xr:revisionPtr revIDLastSave="0" documentId="13_ncr:1_{1E552241-F50D-4AD9-9DF8-0C11214061BA}" xr6:coauthVersionLast="47" xr6:coauthVersionMax="47" xr10:uidLastSave="{00000000-0000-0000-0000-000000000000}"/>
  <bookViews>
    <workbookView xWindow="-120" yWindow="-120" windowWidth="20730" windowHeight="11160" tabRatio="860" xr2:uid="{00000000-000D-0000-FFFF-FFFF00000000}"/>
  </bookViews>
  <sheets>
    <sheet name="WP_alokacja kontraktacja" sheetId="13" r:id="rId1"/>
    <sheet name="WP_PD" sheetId="14" r:id="rId2"/>
    <sheet name="WP_projekty COVID" sheetId="5" r:id="rId3"/>
    <sheet name="WP_ewaluacja" sheetId="12" r:id="rId4"/>
    <sheet name="WP_wskaźniki" sheetId="11" r:id="rId5"/>
    <sheet name="listy" sheetId="10" r:id="rId6"/>
  </sheets>
  <externalReferences>
    <externalReference r:id="rId7"/>
    <externalReference r:id="rId8"/>
    <externalReference r:id="rId9"/>
  </externalReferences>
  <definedNames>
    <definedName name="_xlnm._FilterDatabase" localSheetId="1" hidden="1">WP_PD!$A$6:$L$8</definedName>
    <definedName name="_xlnm.Print_Area" localSheetId="0">'WP_alokacja kontraktacja'!$A$1:$R$14</definedName>
    <definedName name="_xlnm.Print_Area" localSheetId="3">WP_ewaluacja!$A$1:$E$9</definedName>
    <definedName name="_xlnm.Print_Area" localSheetId="1">WP_PD!$A$2:$L$47</definedName>
    <definedName name="PO">'[1]Informacje ogólne'!$K$118:$K$154</definedName>
    <definedName name="skrot" localSheetId="1">#REF!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14" l="1"/>
  <c r="G48" i="14"/>
  <c r="G16" i="13"/>
  <c r="G15" i="13"/>
  <c r="H16" i="13"/>
  <c r="Q16" i="13"/>
  <c r="P16" i="13"/>
  <c r="O16" i="13"/>
  <c r="H15" i="13"/>
  <c r="D13" i="11"/>
  <c r="D12" i="11"/>
  <c r="D10" i="11"/>
  <c r="D9" i="11"/>
  <c r="D8" i="11"/>
  <c r="N12" i="13"/>
  <c r="I12" i="13"/>
  <c r="N11" i="13"/>
  <c r="I11" i="13"/>
  <c r="N10" i="13"/>
  <c r="I10" i="13"/>
  <c r="N9" i="13"/>
  <c r="I9" i="13"/>
  <c r="L7" i="14"/>
</calcChain>
</file>

<file path=xl/sharedStrings.xml><?xml version="1.0" encoding="utf-8"?>
<sst xmlns="http://schemas.openxmlformats.org/spreadsheetml/2006/main" count="777" uniqueCount="397">
  <si>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</si>
  <si>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</si>
  <si>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</si>
  <si>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</si>
  <si>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</si>
  <si>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</si>
  <si>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</si>
  <si>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</si>
  <si>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</si>
  <si>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</si>
  <si>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Nazwa Programu:</t>
  </si>
  <si>
    <t>K</t>
  </si>
  <si>
    <t>PI 2c</t>
  </si>
  <si>
    <t>Narzędzie 26</t>
  </si>
  <si>
    <t>2c</t>
  </si>
  <si>
    <t>Nr priorytetu inwestycyjnego</t>
  </si>
  <si>
    <t>Kategoria interwencji</t>
  </si>
  <si>
    <t>Działanie - nazwa</t>
  </si>
  <si>
    <t>Działanie - kod</t>
  </si>
  <si>
    <t>081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</si>
  <si>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</si>
  <si>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</si>
  <si>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</si>
  <si>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</si>
  <si>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</si>
  <si>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</si>
  <si>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</si>
  <si>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</si>
  <si>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</si>
  <si>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</si>
  <si>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</si>
  <si>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</si>
  <si>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</si>
  <si>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</si>
  <si>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</si>
  <si>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</si>
  <si>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</si>
  <si>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</si>
  <si>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</si>
  <si>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</si>
  <si>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</si>
  <si>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</si>
  <si>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</si>
  <si>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</si>
  <si>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</si>
  <si>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</si>
  <si>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</si>
  <si>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</si>
  <si>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</si>
  <si>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</si>
  <si>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Nie</t>
  </si>
  <si>
    <t>Tak</t>
  </si>
  <si>
    <t>Zakres</t>
  </si>
  <si>
    <t>9a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</si>
  <si>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</si>
  <si>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</si>
  <si>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</si>
  <si>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</si>
  <si>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PI 8vi</t>
  </si>
  <si>
    <t>PI 9a</t>
  </si>
  <si>
    <t>PI 9iv</t>
  </si>
  <si>
    <t>053</t>
  </si>
  <si>
    <t>8vi</t>
  </si>
  <si>
    <t>9iv</t>
  </si>
  <si>
    <t>Narzędzie 5</t>
  </si>
  <si>
    <t>II kwartał 2018</t>
  </si>
  <si>
    <t>Narzędzie 2</t>
  </si>
  <si>
    <t>Narzędzie 18</t>
  </si>
  <si>
    <t>IV kwartał 2019</t>
  </si>
  <si>
    <t>IV kwartał 2020</t>
  </si>
  <si>
    <t>P</t>
  </si>
  <si>
    <t>Narzędzie 16</t>
  </si>
  <si>
    <t>IV posiedzenie KS</t>
  </si>
  <si>
    <t>XI posiedzenie KS</t>
  </si>
  <si>
    <t>XII posiedzenie KS</t>
  </si>
  <si>
    <t>XV posiedzenie KS</t>
  </si>
  <si>
    <t>XX posiedzenie KS</t>
  </si>
  <si>
    <t>tryb obiegowy</t>
  </si>
  <si>
    <t>projekt pozakonkursowy</t>
  </si>
  <si>
    <t>TAK</t>
  </si>
  <si>
    <t xml:space="preserve">Tak </t>
  </si>
  <si>
    <t>Czy w 2021 r. realizowali Państwo ewaluację z zakresu ochrony zdrowia (w całości lub częściowo poświęconej wsparciu ze środków UE ochrony zdrowia)?</t>
  </si>
  <si>
    <t>TAK/NIE/NIE DOTYCZY</t>
  </si>
  <si>
    <t>NIE DOTYCZY</t>
  </si>
  <si>
    <t>Kolumna1</t>
  </si>
  <si>
    <t>Jeżeli tak proszę o krótką informację o wynikach ewaluacji (5 zdań)</t>
  </si>
  <si>
    <t>Liczba podmiotów, które udostępniły on-line informacje sektora publicznego (szt.)</t>
  </si>
  <si>
    <t>Liczba osób objętych programem zdrowotnym dzięki EFS (os.)</t>
  </si>
  <si>
    <t>Poziom wykonania wskaźnika [%]</t>
  </si>
  <si>
    <t>Liczba osób, które dzięki interwencji EFS zgłosiły się na badanie profilaktyczne (os.)</t>
  </si>
  <si>
    <t>Ludność objęta ulepszonymi usługami zdrowotnymi (os.)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</si>
  <si>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</si>
  <si>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</si>
  <si>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projektu (szt.)</t>
  </si>
  <si>
    <t>13i</t>
  </si>
  <si>
    <t xml:space="preserve"> 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</si>
  <si>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</si>
  <si>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</si>
  <si>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</si>
  <si>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</si>
  <si>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</si>
  <si>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</si>
  <si>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</si>
  <si>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</si>
  <si>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</si>
  <si>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9 = [10+11+12]</t>
  </si>
  <si>
    <t>14 = [7+8+9+13]</t>
  </si>
  <si>
    <t>Miejsce na komentarz (m.in. w zakresie ewentualnych zmian)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</si>
  <si>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</si>
  <si>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</si>
  <si>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</si>
  <si>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</si>
  <si>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</si>
  <si>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</si>
  <si>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</si>
  <si>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Wartość osiągnięta (stan na 31.12.2021 r.)</t>
  </si>
  <si>
    <t>Wartość docelowa (stan na 31.12.2021 r.)</t>
  </si>
  <si>
    <t>Regionalny Program Operacyjny Województwa Wielkopolskiego na lata 2014 – 2020</t>
  </si>
  <si>
    <t>Tabela 1: Alokacja i kontraktacja w ramach  Regionalnego Programu Operacyjnego Województwa Wielkopolskiego na lata 2014 - 2020 przeznaczona na obszar zdrowie</t>
  </si>
  <si>
    <t>RPWP.02.01.00</t>
  </si>
  <si>
    <t>Rozwój elektronicznych usług publicznych</t>
  </si>
  <si>
    <t>RPWP.02.01.01</t>
  </si>
  <si>
    <t>RPWP.06.06.00</t>
  </si>
  <si>
    <t>Wspieranie aktywności zawodowej pracowników poprzez działania prozdrowotne</t>
  </si>
  <si>
    <t>RPWP.06.06.01</t>
  </si>
  <si>
    <t>RPWP.06.06.02</t>
  </si>
  <si>
    <t>Wspieranie aktywności zawodowej pracowników poprzez działania prozdrowotne w ramach ZIT dla MOF Poznania</t>
  </si>
  <si>
    <t>RPWP.06.06.03</t>
  </si>
  <si>
    <t>Wspieranie aktywności zawodowej pracowników poprzez działania prozdrowotne w ramach ZIT dla rozwoju AKO</t>
  </si>
  <si>
    <t>RPWP.07.02.00</t>
  </si>
  <si>
    <t>Usługi społeczne i zdrowotne</t>
  </si>
  <si>
    <t>RPWP.07.02.02</t>
  </si>
  <si>
    <t>Usługi społeczne i zdrowotne - projekty konkursowe</t>
  </si>
  <si>
    <t>RPWP.09.01.00</t>
  </si>
  <si>
    <t>Inwestycje w infrastrukturę zdrowotną i społeczną</t>
  </si>
  <si>
    <t>RPWP.09.01.01</t>
  </si>
  <si>
    <t>Infrastruktura ochrony zdrowia</t>
  </si>
  <si>
    <t>Instrument REACT-EU</t>
  </si>
  <si>
    <t>RPO WWL.2.P.1</t>
  </si>
  <si>
    <t xml:space="preserve">Wyposażenia środowisk informatycznychwojewódzkich,  powiatowych i miejskich podmiotów leczniczych w narzędzia informatyczne  umożliwiające wdrożenie Elektronicznej Dokumentacji Medycznej oraz stworzenie sieci wymiany danych między podmiotami leczniczymi samorządu województwa </t>
  </si>
  <si>
    <t>30 czerwca 2017</t>
  </si>
  <si>
    <t>37/2015</t>
  </si>
  <si>
    <t>II posiedzenie KS</t>
  </si>
  <si>
    <t xml:space="preserve">RPO.WWL.6.K.1 </t>
  </si>
  <si>
    <t>Rozwój profilaktyki nowotworowej w kierunku wykrywania szyjki macicy i raka piersi</t>
  </si>
  <si>
    <t>IV kw. 2015</t>
  </si>
  <si>
    <t>36/2015</t>
  </si>
  <si>
    <t>RPO WWL.6.K.2</t>
  </si>
  <si>
    <t>Program profilaktyczny wczesnego wykrywania gruźlicy</t>
  </si>
  <si>
    <t>IV kw. 2016</t>
  </si>
  <si>
    <t>18/2016</t>
  </si>
  <si>
    <t>RPO WWL.6.K.3</t>
  </si>
  <si>
    <t>Narzędzie 3</t>
  </si>
  <si>
    <t>Program psychiatryczny terapeutyczno-rehabilitacyjny połączony z aktywizacją pacjentów</t>
  </si>
  <si>
    <t>II kw. 2016</t>
  </si>
  <si>
    <t>RPO WWL.7.K.1</t>
  </si>
  <si>
    <t>Narzędzie 19</t>
  </si>
  <si>
    <t>Program wielospecjalistycznej terapii osób z wrodzonymi wadami twarzy</t>
  </si>
  <si>
    <t>III kw. 2016 r.</t>
  </si>
  <si>
    <t>RPO WWL.2.K.1</t>
  </si>
  <si>
    <t>40/2016</t>
  </si>
  <si>
    <t>VII posiedzenie KS</t>
  </si>
  <si>
    <t>RPO WWL.6.K.5</t>
  </si>
  <si>
    <t>Program  profilaktyki i wczesnego wykrywania nowotworów złośliwych  dolnego odcinka przewodu pokarmowego w województwie wielkopolskim w latach 2014-2020</t>
  </si>
  <si>
    <t xml:space="preserve">IV kw. 2016 r. </t>
  </si>
  <si>
    <t>RPO WWL.7.K.2</t>
  </si>
  <si>
    <t>Badania przesiewowe słuchu u młodzieży klas szóstych szkoły podstawowej - "Hej Słyszysz???"</t>
  </si>
  <si>
    <t>IV kw. 2016 r.</t>
  </si>
  <si>
    <t>RPO WWL.7.K.4</t>
  </si>
  <si>
    <t xml:space="preserve">Program profilaktyki nowotworów złośliwych szyjki macicy - szczepienia przeciwko zakażeniom wirusem brodawczaka ludzkiego (HPV) podopiecznych placówek opikuńczo-wychowawczych w Województwie wielkopolskim w latach 2014-2020 </t>
  </si>
  <si>
    <t>RPO WWL.6.K.6</t>
  </si>
  <si>
    <t>Program profilaktyczny wczesnego wykrywania raka płuc (Etap I i Etap II)</t>
  </si>
  <si>
    <t>I kw. 2017 r.</t>
  </si>
  <si>
    <t>89/2016</t>
  </si>
  <si>
    <t>RPO WWL.9.K.1</t>
  </si>
  <si>
    <t>Narzędzie 13_x000D_, Narzędzie 14_x000D_, Narzędzie 16_x000D_, Narzędzie 17</t>
  </si>
  <si>
    <t xml:space="preserve"> I kw. 2017 r. </t>
  </si>
  <si>
    <t>RPO WWL.6.K.7</t>
  </si>
  <si>
    <t>Program prewencji niewydolności serca u pacjentów onkologicznych</t>
  </si>
  <si>
    <t xml:space="preserve">I kw. 2018 r. </t>
  </si>
  <si>
    <t>19/2017/XII</t>
  </si>
  <si>
    <t>RPO WWL.6.K.4</t>
  </si>
  <si>
    <t>Narzędzie 4</t>
  </si>
  <si>
    <t>Zmiany przeciążeniowe narządu ruchu pracowników zakładów przemysłowych Wielkopolski - patobiomechanizm, profilaktyka, ergonomia stanowiska pracy</t>
  </si>
  <si>
    <t>II kw. 2017 r.</t>
  </si>
  <si>
    <t>26/2017/O</t>
  </si>
  <si>
    <t>RPO WWL.7.K.5</t>
  </si>
  <si>
    <t>Projekt obejmujący deinstytucjonalizację usług społecznych i deinstytucjonalizację opieki medycznej osób starszych</t>
  </si>
  <si>
    <t>III kw. 2017 r., konkurs został w IV kw.2017 r.</t>
  </si>
  <si>
    <t>41/2017/XIII</t>
  </si>
  <si>
    <t>XIII posiedzenie KS</t>
  </si>
  <si>
    <t>RPO WWL.7.K.3</t>
  </si>
  <si>
    <t>Wielkopolski Program Profilaktyczny w zakresie onkologii dziecięcej</t>
  </si>
  <si>
    <t>III KW. 2017 r.</t>
  </si>
  <si>
    <t>RPO WWL.6.K.9</t>
  </si>
  <si>
    <t>Programy dostosowane do potrzeb konkretnych pracodawców i ich pracowników ukierunkowane na eliminowanie zdrowotnych czynników ryzyka w miejscu pracy i przekwalifikowanie pracowników długotrwale pracujących w warunkach negatywnie wpływających na zdrowie</t>
  </si>
  <si>
    <t>III kw. 2017 r</t>
  </si>
  <si>
    <t>RPO WWL.6.K.14</t>
  </si>
  <si>
    <t xml:space="preserve">Wielkopolski program polityki zdrowotnej w zakresie rehabilitacji medycznej </t>
  </si>
  <si>
    <t>IV kw. 2017 r</t>
  </si>
  <si>
    <t>59/2017/XIV</t>
  </si>
  <si>
    <t>XIV posiedzenie KS</t>
  </si>
  <si>
    <t>Odważ się na zdrowie - program metaboliczny dla mieszkańców Wielkopolski</t>
  </si>
  <si>
    <t>RPO WWL.6.K.15 - II edycja</t>
  </si>
  <si>
    <t>IV kw. 2018 r</t>
  </si>
  <si>
    <t>RPO WWL.7.K.6</t>
  </si>
  <si>
    <t>Projekt obejmujący deinstytucjonalizację usług społecznych i deinstytucjonalizację opieki medycznej osób z zaburzeniami psychicznymi</t>
  </si>
  <si>
    <t>IV KW. 2017 r</t>
  </si>
  <si>
    <t>62/2017/O</t>
  </si>
  <si>
    <t>RPO WWL.6.K.11</t>
  </si>
  <si>
    <t>Program profilkatyki nowotworów skóry, ze szczególnym uwzględnieniem czerniaka złośliwego, dla mieszkańców MOF Poznania</t>
  </si>
  <si>
    <t>77/2017/XV</t>
  </si>
  <si>
    <t>RPO WWL.6.K.12</t>
  </si>
  <si>
    <t xml:space="preserve">Program edukacji zdrowotnej, wykrywania zakażeń HBV i HCV oraz szczepień przeciwko WZW typu B. </t>
  </si>
  <si>
    <t xml:space="preserve">IV kwartał 2018 r. </t>
  </si>
  <si>
    <t>RPO WWL.6.K.13</t>
  </si>
  <si>
    <t xml:space="preserve">Program profilaktyki nowotworów skóry w Aglomeracji Kalisko-Ostrowskiej. </t>
  </si>
  <si>
    <t>RPO WWL.9.P.1</t>
  </si>
  <si>
    <t>Narzędzie  16</t>
  </si>
  <si>
    <t>Budowa Wielkopolskiego Centrum Zdrowia Dziecka (szpitala pediatrycznego) wraz z jego wyposażeniem.*</t>
  </si>
  <si>
    <t>II kwartał 2018 r.</t>
  </si>
  <si>
    <t>RPO WWL.7.K.7</t>
  </si>
  <si>
    <t>Rozszerzenie dostępności technologicznie wspomaganej diagnostyki funkcjonalnej i rehabilitacji dzieci i młodych dorosłych z mózgowym porażeniem dziecięcym na terenie Województwa Wielkopolskiego</t>
  </si>
  <si>
    <t>I KW. 2018 r.</t>
  </si>
  <si>
    <t>2/2018/O</t>
  </si>
  <si>
    <t>RPO WWL.6.K.8</t>
  </si>
  <si>
    <t>Zdrowa aorta</t>
  </si>
  <si>
    <t>RPO WWL.6.K.10</t>
  </si>
  <si>
    <t>Program edukacji zdrowotnej i szczepień ochronnych przeciw grypie 
w populacji MOF Poznania</t>
  </si>
  <si>
    <t>II KW. 2018 r.</t>
  </si>
  <si>
    <t>RPO WWL.6.K.16</t>
  </si>
  <si>
    <t>Program profilaktyki retinopatii cukrzycowej w województwie wielkopolskim</t>
  </si>
  <si>
    <t>III kw. 2018</t>
  </si>
  <si>
    <t>11/2018/XVI</t>
  </si>
  <si>
    <t>XVI posiedzenie KS</t>
  </si>
  <si>
    <t>RPO WWL.6.K.17</t>
  </si>
  <si>
    <t>Program profilaktyki raka piersi/Program profilaktyki raka szyjki macicy</t>
  </si>
  <si>
    <t xml:space="preserve">III kw. 2018  </t>
  </si>
  <si>
    <t>22/2018/O</t>
  </si>
  <si>
    <t>RPO WWL.7.K.8</t>
  </si>
  <si>
    <t>Projekt obejmujący deinstytucjonalizację usług społecznych i deinstytucjonalizację opieki medycznej osób starszych*</t>
  </si>
  <si>
    <t>III kwartał 2018</t>
  </si>
  <si>
    <t>42/2018/O</t>
  </si>
  <si>
    <t>RPO WWL.6.K.18</t>
  </si>
  <si>
    <t>71/2018/XIX</t>
  </si>
  <si>
    <t>XIX posiedzenie KS</t>
  </si>
  <si>
    <t>RPO WWL.6.K.19</t>
  </si>
  <si>
    <t>I kwartał 2019</t>
  </si>
  <si>
    <t>RPO WWL.9.P.2</t>
  </si>
  <si>
    <t>Poprawa jakości opieki nad dziećmi i młodzieżą z chorobą nowotworową w województwie wielkopolskim poprzez przebudowę i rozbudowę budynku Szpitala Klinicznego im. K.Jonschera U.M. im. K.Marcinkowskiego w Poznaniu oraz zakup niezbędnego wyposażenia</t>
  </si>
  <si>
    <t>III kwartał 2019</t>
  </si>
  <si>
    <t>RPO WWL.6.K.20</t>
  </si>
  <si>
    <t>Regionalny Program Zdrowotny w zakresie rehabilitacji neurologicznej dla osób po udarze mózgu</t>
  </si>
  <si>
    <t>II kwartał 2019</t>
  </si>
  <si>
    <t>20/2019/XX</t>
  </si>
  <si>
    <t>RPO WWL.6.K.21</t>
  </si>
  <si>
    <t>Profilaktyka chorób przewlekłych i ich powikłań na obszarze Metropolii Poznań</t>
  </si>
  <si>
    <t>RPO WWL.7.K.9</t>
  </si>
  <si>
    <t>Projekt obejmujący deinstytucjonalizację usług społecznych i usług zdrowotnych w tym w szczególności tworzenie Środowiskowych Centrów Zdrowia Psychicznego lub Dziennego Domu Opieki Medycznej.</t>
  </si>
  <si>
    <t>RPO WWL.6.K.22</t>
  </si>
  <si>
    <t>Zapobieganie ciężkim zapaleniom płuc i powikłaniom pogrypowym u osób z chorobami nowotworowymi</t>
  </si>
  <si>
    <t>36/2019/O</t>
  </si>
  <si>
    <t>Tryb obiegowy</t>
  </si>
  <si>
    <t>RPO WWL.6.K.23</t>
  </si>
  <si>
    <t>Program rehabilitacyjny dla pacjentów onkologicznych w wieku 18-64 lata z terenu województwa wielkopolskiego</t>
  </si>
  <si>
    <t>II/III kwartał 2020</t>
  </si>
  <si>
    <t>16/2020/XXIV</t>
  </si>
  <si>
    <t>XXIV posiedzenie KS</t>
  </si>
  <si>
    <t>RPO WWL.2.K.3</t>
  </si>
  <si>
    <t>Rozwój elektronicznych usług publicznych (w tym e-zdrowie)</t>
  </si>
  <si>
    <t>17/2020/O</t>
  </si>
  <si>
    <t>RPO WWL.9.P.3.</t>
  </si>
  <si>
    <t>Narzędzie 13, Narzędzie 16</t>
  </si>
  <si>
    <t>PROMEDICINE – modernizacja specjalistycznego ośrodka kompleksowej diagnostyki i leczenia chorób układu naczyń</t>
  </si>
  <si>
    <t>III kwartał 2020</t>
  </si>
  <si>
    <t>23/2020/O</t>
  </si>
  <si>
    <t>RPO WWL.7.K.10</t>
  </si>
  <si>
    <t xml:space="preserve">Projekty obejmujące deinstytucjonalizację usług społecznych i usług zdrowotnych w zakresie tworzenia Środowiskowych Centrów Zdrowia Psychicznego </t>
  </si>
  <si>
    <t>30/2020/O</t>
  </si>
  <si>
    <t>RPO WWL.7.K.11</t>
  </si>
  <si>
    <t>III kwartał 2021</t>
  </si>
  <si>
    <t>23/2021/O</t>
  </si>
  <si>
    <t>Wielkopolskie</t>
  </si>
  <si>
    <t>konkurs</t>
  </si>
  <si>
    <t xml:space="preserve">RPO WWL.7.K.2. </t>
  </si>
  <si>
    <t xml:space="preserve"> 40/2016/VII</t>
  </si>
  <si>
    <t>Szpital Kliniczny im. Heliodora Święcickiego Uniwersytetu Medycznego im. Karola Marcinkowskiego w Poznaniu</t>
  </si>
  <si>
    <t>Poznań</t>
  </si>
  <si>
    <t>- Uniwersytet Medyczny im. Karola Marcinkowskiego w Poznaniu
- Ginekologiczno-Położniczy Szpital Kliniczny Uniwersytetu Medycznego im. Karola Marcinkowskiego w Poznaniu</t>
  </si>
  <si>
    <t>Zakup niezbędnych urządzeń laboratoryjnych służących optymalizacji badań, środków ochrony osobistej oraz niezbędnego sprzętu medycznego; Zwiększenie dostępności do badań w kierunku wykrycia wirusa SARS-CoV-2 u pacjentów poddanych kwarantannie, u których Wojewódzka Stacja Sanitarno-Epidemiologiczna poleciła wykonanie badania lub u pracowników ochrony zdrowia  (zwłaszcza lekarzy, pielęgniarek, diagnostów laboratoryjnych) i sprzętu związanego z zapobieganiem i zwalczaniem COVID -19</t>
  </si>
  <si>
    <t>W trakcie realizacji</t>
  </si>
  <si>
    <t xml:space="preserve">Samorząd Województwa Wielkopolskiego  </t>
  </si>
  <si>
    <t>Wojewódzki Szpital Zespolony w Lesznie
Wojewódzki Szpital Zespolony w Koninie 
Wojewódzki Szpital Zespolony w Kaliszu
Szpital Wojewódzki w Poznaniu 
Wojewódzki Specjalistyczny Zakład Opieki Zdrowotnej Chorób Płuc i Gruźlicy w  Wolicy 
Wojewódzka Stacja Pogotowia w Poznaniu 
Wielkopolskie Centrum Ratownictwa Medycznego Sp. z o.o. w Koninie 
Instytut Genetyki Człowieka Polskiej Akademii Nauk 
Wielkopolskie Centrum Pulmonologii i Torakochirurgii im. E. I J. Zeylandów w Poznaniu</t>
  </si>
  <si>
    <t xml:space="preserve">Leszno, Konin, Kalisz, Poznań, Wolica, </t>
  </si>
  <si>
    <t>Działanie związane z zapobieganiem/łagodzeniem skutków epidemi COVID-19 w wojweództwie wielkopolskim.</t>
  </si>
  <si>
    <t xml:space="preserve">Zakup niezbędnych środków ochrony indywidualnej, materiałów diagnostycznych i medycznych, sprzętu jednorazowego użytku oraz innych zakupów bieżących w związku z wystąpieniem koronawirusa SARS-CoV-2         </t>
  </si>
  <si>
    <t xml:space="preserve">Zakończony </t>
  </si>
  <si>
    <t>Samorząd Wojewodztwa Wielkopolskiego</t>
  </si>
  <si>
    <t xml:space="preserve"> - Wojewódzka Stacja Pogotowia Ratunkowego w Poznaniu
 - Szpital Wojewódzki w Poznaniu
 - Wojewódzki Szpital Zespolony im. Ludwika Perzyny w Kaliszu
 - Wojewódzki Szpital Zespolony im. dr Romana Ostrzyckiego w Koninie 
 - Wielkopolskie Centrum Ratownictwa Medycznego  sp. z o. o. w Koninie             -Wielkopolskie Centrum Pulmonologii i Torakochirurgii im. Eugenii i Janusza Zeylandów w Poznaniu
 - Wojewódzki Szpital Zespolony w Lesznie
 - Wielospecjalistyczny Szpital Miejski im. Józefa Strusia z Zakładem Opiekuńczo Leczniczym w Poznaniu
- Wojewódzki Specjalistyczny Zespół Zakładów Opieki Zdrowotnej Chorób Płuc i Gruźlicy w Wolicy
- Wielkopolskie Centrum Onkologii im. Marii Skłodowskiej - Curie
- Wojewódzki Szpital dla Nerwowo i Psychicznie Chorych "Dziekanka" im. Aleksandra Piotrowskiego w Gnieźnie
- Wielkopolskie Centrum Neuropsychiatryczne im. Oskara Bielawskiego w Kościanie (pzed zmianą:Wojewódzki Szpital Neuropsychiatryczny im. Oskara Bielawskiego w Kościanie
- Wielkopolski Ośrodek Reumatologiczny w Śremie
- Zakład Opiekuńczo - Leczniczy w Śremie
- Szpital Specjalistyczny im. Stanisława Staszica w Pile
- Szpital w Puszczykowie im. prof. S.T. Dąbrowskiego S.A.
- Szpital Pomnik Chrztu Polski w Gnieźnie
- Szpital Powiatowy we Wrześni SP. z o.o.
- Szpital Powiatowy im. Tadeusza Malińskiego w Śremie Sp. z o.o.</t>
  </si>
  <si>
    <t>Poznań, Kalisz, Konin, Leszno, Wolica, Gniezno, Koscian, Śrem, Piła, Puszczykowo, Września</t>
  </si>
  <si>
    <t>Inwestycje w infrastrukturę ochrony zdrowia oraz zakup niezbędnego wyposażenia dla potrzeb walki z epidemią koronawirusa Covid-19 w województwie wielkopolskim</t>
  </si>
  <si>
    <t xml:space="preserve">202000,87
</t>
  </si>
  <si>
    <t>Doposażenie podmiotów leczniczych, w których hospitalizowane są osoby z COVID-19, w niezbędny sprzęt, aparaturę medyczną oraz udzielanie wsparcia w zakresie kosztów pracy i środków ochrony osobistej</t>
  </si>
  <si>
    <t xml:space="preserve"> - Szpital Wojewódzki w Poznaniu
 - Wojewódzki Szpital Zespolony im. Ludwika Perzyny w Kaliszu
 - Wojewódzki Szpital Zespolony im. dr Romana Ostrzyckiego w Koninie 
 - Wojewódzki Szpital Zespolony w Lesznie
 - Wielkopolskie Centrum Onkologii im. Marii Skłodowskiej - Curie</t>
  </si>
  <si>
    <t>Poznań, Kalisz, Konin, Leszno</t>
  </si>
  <si>
    <t>Inwestycje w infrastrukturę ochrony zdrowia oraz zakup niezbędnego wyposażenia dla potrzeb walki z epidemią koronawirusa Covid-19 w województwie wielkopolskim - etap II</t>
  </si>
  <si>
    <t>Ortopedyczno - Rehabilitacyjny Szpital Kliniczny im. Wiktora Degi Uniwersytetu Medycznego im. Karola Marcinkowskiego w Poznaniu</t>
  </si>
  <si>
    <t>Upowszechnienie technologicznie wspomaganej diagnostyki funkcjonalnej i rehabilitacji dzieci i młodych dorosłych z mózgowym porażeniem dziecięcym w województwie wielkopolskim</t>
  </si>
  <si>
    <t>Zakup środków ochrony osobistej; finansowanie dodatkowych kosztów pracy zgłaszanych przez Szpital związane z zapobieganiem COVID-19</t>
  </si>
  <si>
    <t>CENTRUM MEDYCZNE HCP SP. Z O.O.</t>
  </si>
  <si>
    <t>Zapewnienie zintegrowanych środowiskowych form opieki zdrowotnej i społecznej osobom z zaburzeniami psychicznymi na terenie Miasta Poznania</t>
  </si>
  <si>
    <t xml:space="preserve">Zakup respiratorów (wraz z ich dostawą, zainstalowaniem oraz szkoleniem personelu) i innego sprzętu .
</t>
  </si>
  <si>
    <t xml:space="preserve">Fundacja Pomocy Dzieciom z Chorobami Nowotworowymi w Poznaniu </t>
  </si>
  <si>
    <t>Szpital Kliniczny im. Karola Jonschera Uniwersytetu Medycznego 
im. K. Marcinkowskiego w Poznaniu</t>
  </si>
  <si>
    <t>Wielkopolska Onkologia Dziecięca- Wielkopolski Program Profilaktyczny w zakresie onkologii dziecięcej</t>
  </si>
  <si>
    <t>Zakup sprzętu i środków ochrony osobistej; finansowanie dodatkowych kosztów pracy zgłaszane przez Szpital związane z zapobieganiem COVID-19</t>
  </si>
  <si>
    <t>Szpital Kliniczny Przemienienia Pańskiego Uniwersytetu Medycznego im. Karola Marcinkowskiego</t>
  </si>
  <si>
    <t>Kardioonkologia - program prewencji niewydolności serca u pacjentów onkologicznych</t>
  </si>
  <si>
    <t>Uniwersyteckie Centrum Stomatologii i Medycyny Specjalistycznej Sp. z o.o.</t>
  </si>
  <si>
    <t>Wielkopolski program kompleksowej terapii osób z wrodzonymi wadami twarzy</t>
  </si>
  <si>
    <t xml:space="preserve">Fundacja imienia Doktora Piotra Janaszka „PODAJ DALEJ” </t>
  </si>
  <si>
    <t>Konin</t>
  </si>
  <si>
    <t>Regionalny Ośrodek Pomocy Społecznej</t>
  </si>
  <si>
    <t xml:space="preserve">„Akademia Samodzielności dla osób z niepełnosprawnością w Wielkopolsce.” </t>
  </si>
  <si>
    <t>Zakup sprzętu, środków ochrony indywidualnej oaz testów w kierunku wykrywania wirusa SARS-CoV-2 dla jednostek pomocy społecznej z województwa wielkopolskiego.</t>
  </si>
  <si>
    <t>nd</t>
  </si>
  <si>
    <t>Projekt nr RPWP.07.02.02-30-0025/17, IZ w mailu napisała,że nie jest wymagana konsultacji z Wojewodą.</t>
  </si>
  <si>
    <t xml:space="preserve">Instytut Chemii Bioorganicznej Polskiej Akademii Nauk  </t>
  </si>
  <si>
    <t xml:space="preserve">Poznań </t>
  </si>
  <si>
    <t>”REGIONAL COVID-HUB”</t>
  </si>
  <si>
    <t>Zastosowanie nowoczesnych metod genomicznych w epidemiologii, diagnostyce i profilaktyce SARS-CoV-2 przy wsparciu i rozwoju TIK  zwiększających poziom dostępności i wykorzystania publicznych e-usług cyfrowych dot. COVID-19 w Wielkopolsce. Planowane wyniki projektu pozwolą odtworzyć historię przebiegu pandemii SARS-CoV-2 na terenie Wielkopolski, zidentyfikować główne ścieżki rozprzestrzeniania się wirusa oraz wykryć najsłabsze punkty w strategii zabezpieczenia obywateli przed zagrożeniem epidemiologicznym w regionie.</t>
  </si>
  <si>
    <t>Województwo Wielkopolskie –
Regionalny Ośrodek Polityki Społecznej</t>
  </si>
  <si>
    <t>STOP COVID-19. Bezpieczne systemy
społeczne w Wielkopolsce.</t>
  </si>
  <si>
    <t xml:space="preserve">Zapobieganie/łagodzenie skutków epidemii COVID-19 poprzez udzielanie grantów jednostkom samorządu terytorialnego prowadzącym instytucje systemu pomocy i integracji społecznej oraz pieczy zastępczej. </t>
  </si>
  <si>
    <t>8 vi</t>
  </si>
  <si>
    <t>projekt konkursowy</t>
  </si>
  <si>
    <t>Powiat Kaliski</t>
  </si>
  <si>
    <t>Kalisz</t>
  </si>
  <si>
    <t>Stowarzyszenie Aglomeracja Metropolia Poznań (ZIT AKO)</t>
  </si>
  <si>
    <t>Wojewódzki Specjalistyczny Zespół Zakładów Opieki Zdrowotnej Chorób Płuc i Gruźlicy w Wolicy k/Kalisza, Zespół Zakładów Opieki Zdrowotnej w Ostrowie Wielkopolskim, Wojewódzki Szpital Zespolony im. Ludwika Perzyny w Kaliszu, Pleszewskie Centrum Medycznego w Pleszewie</t>
  </si>
  <si>
    <t>Wolica, Ostrów Wlkp., Kalisz, Pleszew</t>
  </si>
  <si>
    <t>Program edukacji zdrowotnej, wykrywania zakażeń HBV i HCV oraz szczepień przeciwko WZW typu B na terenie
Aglomeracji Kalisko-Ostrowskiej</t>
  </si>
  <si>
    <t>Zakup sprzętu i środków ochrony osobistej; +  namiotów (zewnętrzny do poboru wymazów, łącznik komunikacyjny, namioty poczekalnie, namiot do dekontaminacji ze śluzą z wydzieleniem strefy czystej i brudnej).</t>
  </si>
  <si>
    <t>NIe</t>
  </si>
  <si>
    <t>10 iv</t>
  </si>
  <si>
    <t xml:space="preserve">17 szkół ponadpodstawowych z terenu Aglomeracji Kalisko-Ostrowskiej </t>
  </si>
  <si>
    <t>Kalisz, Ostrów Wielkopolski, Przygodzice</t>
  </si>
  <si>
    <t>Zawodowa młodzież</t>
  </si>
  <si>
    <t>Zakup środków ochrony osobistej</t>
  </si>
  <si>
    <t>„Zawodowa młodzież” w Poddziałania 8.3.5 Kształcenie zawodowe młodzieży i dorosłych w ramach ZIT dla rozwoju AKO WRPO 2014+ również wprowadza się dodatkowe zadanie dotyczącego zakupu środków ochrony indywidualnej i urządzeń do dezynfekcji dla 17 szkół ponadpodstawowych z terenu Aglomeracji Kalisko-Ostrowskiej w ramach przeciwdziałania, walki i łagodzenia skutków związanych z pandemią koronawirusa COVID-19 na kwotę 743 448,34 PLN  (UE) (po uwzględnieniu zaleceń Wojewody Wielkopolskiego wynikających z opinii dot. wsparcia szkół).</t>
  </si>
  <si>
    <t>Liczba usług publicznych udostępnionych on-line o stopniu dojrzałości co najmniej 3 (szt.)</t>
  </si>
  <si>
    <t>Województwo Wielkopolskie/ Urząd Marszałkowski Województwa Wielkopolskiego</t>
  </si>
  <si>
    <t>Z uwagi na brak wyodrębnienia alokacji tylko na obszar zdrowia, skorygowano dane wg stanu na 31.12.2021 wg zrealizowanego i przewidywanego wsparcia.</t>
  </si>
  <si>
    <t>Działania związane z zapobieganiem/łagodzeniem skutków epidemii COVID-19 (przyjętych uchwałą ZWW nr 4249/2021 z dnia 28 października 2021 r.)  Tytuł projektu: Wsparcie szpitali wojewódzkich w działaniach mających na celu zapobieganie/łagodzenie skutków epidemii COVID-19</t>
  </si>
  <si>
    <t xml:space="preserve">Zwiększenie bezpieczeństwa wykonywania usług medycznych przez
podmioty lecznicze. W ramach projektu grupa doc.(szpitale będące jednostkami organizacyjnymi SWW) zostaną zaopatrzone w środki ochrony osobistej oraz
sprzęt medyczny, wyposażenie niezbędne do zapobiegania oraz łagodzenia skutków epidemii COVID-19. </t>
  </si>
  <si>
    <t>Województwo Wielkopolskie
2) Szpital Wojewódzki w Poznaniu;
3) Wojewódzki Szpital Zespolony im. dr. Romana Ostrzyckiego w Koninie;
4) Wojewódzki Szpital Zespolony w Lesznie;
5) Wojewódzki Szpital Zespolonym im. Ludwika Perzyny w Kaliszu;
6) Wojewódzki Szpital Zespolonym w Lesznie, Wielkopolskie Centrum Pulmonologii i Torakochirurgii im. Eugenii i Janusza Zeylandów w Poznaniu;
7) Wojewódzki Specjalistyczny Zespół Zakładów Opieki Zdrowotnej Chorób Płuc i Gruźlicy w Wolicy.</t>
  </si>
  <si>
    <t xml:space="preserve">Poznań, Konin, Leszno, Kalisz, Wolica </t>
  </si>
  <si>
    <t>Projekty obejmujące deinstytucjonalizację usług społecznych i usług zdrowotnych w zakresie tworzenia Środowiskowych Centrów Zdrowia Psychicznego (ŚCZP dla dzieci i młodzieży)</t>
  </si>
  <si>
    <t>Zakup środków ochrony osobistej;finansowanie dodatkowych kosztów pracy zgłaszanych przez Szpital związane z zapobieganiem COVID-19; badania laboratoryjne w kierunku zakażenia SARS-CoV-2 wszystkich
uczestników projektu i ich opiekunów</t>
  </si>
  <si>
    <t>Projekt nr RPWP.07.02.02-30-0039/16; Pierwotnie zgłoszona całkowita alokacja projektu 599 612,38 zł. (RPZ - obniżona do wartości: 513 148,10 PLN). Pierwsze zwiększenie wartości projektu nastąpiło do wysokości 3 541 643,39 PLN. Następnie kolejne sześć zmian  dot. zwiekszenia dofinansowania dla projektu ostatecznie na kwotę 16 641 994,61 PLN. W ramach jednego ze  zwiększeń  zaplanowany został zakup tomografu komputerowego. Zmieniono kwotę - ostatnie zwiekszenie było we wrześniu 2021 r. na kwotę 1 122 000 zł. W alkoacji wkład krajowy uwzgledniono również WW. W roku 2022 nastąpiło kolejne zwiększenie projektu (nie uwzględniono go w przedmiotowym sprawozdaniu)</t>
  </si>
  <si>
    <t>Zwiększenie dofinansowania projektów realizowanych ze środków Europejskiego Funduszu Społecznego; Nr projektu: RPWP.07.02.02-30-0001/18. Drugie zwiększenie wartości projektu o 330 000,00 PLN na zakup środków ochrony osobistej miało miejsce w 2021 r. Zmiana kwot - nie uwzgledniono ostatniego zwiększenia z marca 2022. W kwocie wkładu krajowego uwzgledniony WW.</t>
  </si>
  <si>
    <t xml:space="preserve">Zwiększenie dofinansowania projektów realizowanych ze środków Europejskiego Funduszu Społecznego; Nr projektu: RPWP.07.02.02-30-0122/17. Zakup respiratorów (wraz z ich dostawą, zainstalowaniem oraz szkoleniem personelu) i innego sprzętu (łóżka do intensywnej terapii z materacami i szafkami, kardiomonitory ze stacjami centralnymi, deefibrylatory).Nie uwzgledniono ostatniego zwiększenia z lutego 2022 r. </t>
  </si>
  <si>
    <t>Zwiększenie dofinansowania projektów realizowanych ze środków Europejskiego Funduszu Społecznego; Nr projektu  RPWP.07.02.02-30-0049/17.  W trakcie drugiego zwiększenia wartości projektu (styczeń 2021) o 660 000,00 PLN na zakup środków ochrony osobistej. Dodatkowo Beneficjent być może zakupi 4 respiratory.</t>
  </si>
  <si>
    <t>Zwiększenie dofinansowania projektów realizowanych ze środków Europejskiego Funduszu Społecznego; Nr projektu: RPWP.06.06.01-30-0004/18; zakup sprzetu: Respiratory transportowe, zestaw bronchofiberoskopów jednorazowych, aparat do wentylacji nieinwazyjnej BIPAP. Drugie  zwiększenie dofinansowania projektu RPWP.06.06.01-30-0004/18 ( zwiększenie o 660 000,00) zasadniczo przeznaczone na sfinansowanie kosztów pracy wz. ustworzeniem Szpitala Tymczasowego na terenie Międzynarodowych Targów Poznańskich.</t>
  </si>
  <si>
    <t>Zwiększenie dofinansowania projektów realizowanych ze środków Europejskiego Funduszu Społecznego; Nr projektu: RPWP.07.02.02-30-0037/16. Drugie zwiększenie wartości projektu (styczeń 2021) o 3 617 350,00 PLN (obustronne podpisanie Aneks nr RPWP.07.02.02-30-0037/16-02 3.02.2021 r.) - aneks podpisany 3.02.2021 r.</t>
  </si>
  <si>
    <t>Nowy projekt pozakonkursowy.  Wydłużenie okresu realizacji i  zwiększenie  wartości projektu o 7 700 000,00 PLN (nastąpiło w marcu 2021 r.). Planowane zwiększenie wartości wydatków kwalifikowalnych projektu oraz wartości dofinansowania pozwoli na udzielenie wsparcia w postaci grantów wszystkim jednostkom samorządu terytorialnego działającym na rzecz gminnych/powiatowych instytucji pomocy i integracji społecznej oraz pieczy zastępczej, które złożyły wnioski o powierzenie grantu w naborze ogłoszonym w ramach projektu (zmiany do projektu w trakcie procedowania).  Projekt zakończony, zwiększono wartość projektu do kwoty wyd. kwalif. 36 533 749,95.</t>
  </si>
  <si>
    <t xml:space="preserve">Projekt pozakonkursowy realizowany w ramach Poddziałaniu 9.1.1 Infrastruktura ochrony zdrowia (EFRR). Zakładany zakres rzeczowy projektu: Sprzęt, aparatura medyczna, środki transportu, m. in.: Łóżka elektryczne – 100 szt.; Ambulanse – 16 szt. (w tym 10 szt. z wyposażeniem); System kamer termowizyjnych - 11 szt.; Urządzenia do kompresji klatki piersiowej - 15 szt.; Środki ochrony osobistej i wyroby medyczne (ilości i rodzaj będzie zależny od aktualnych potrzeb oraz możliwości finansowych w projekcie) - ok. 7,9 mln w tym m. in.: kombinezony ochronne, maseczki FFP3, maski chirurgiczne, przyłbica ochronna, rękawiczki jednorazowe, środki do dezynfekcji skóry, środki do dezynfekcji powierzchni.                                     </t>
  </si>
  <si>
    <t xml:space="preserve">Projekt pozakonkursowy. Zakładany zakres rzeczowy projektu: Prace i materiały budowlane w celu adaptacji pomieszczeń – ok.  0,2 mln; Zakup sprzętu medycznego  -  ok 7,8 mln:;  Aparat do ciągłego leczenia nerkozastępczego – 2 szt.; Aparat do dializoterapii - 2szt.; Aparat do EKG - 25 szt.; Aparat do pomiaru ACT – 2 szt.; Aparat do hemodializy - 3 szt.;  Aparat do pomiaru RR z mankietem do dezynfekcji - 10 szt.; Aparat do szybkiego toczenia płynów  - 12 szt.; Aparat do hemodiafiltracji  - 1 szt.; Aparat do wysokoprzepływowej tlenoterapii donosowej - 6 szt.; Aparat do znieczulenia  - 10 szt.; Aparat RTG oraz przyłóżkowy aparat RTG - 6 szt.; Aparat do mierzenia ciśnienia – 5 szt.; 
Aparat USG, w tym USG wielofunkcyjne z głowicą umożliwiającą diagnostykę klatki piersiowej płuc – 6 szt.; Automatyczne urządzenia do kompresji klatki piersiowej w trakcie resuscytacji - 2 szt.; Bronchofiberoskop z wyposażeniem -2 szt.; Bronchoskop oraz bronchoskopy jednorazowe - 3 szt.; Laryngoskop – różne rodzaje – 1 szt.; Wideolaryngoskop wraz z wyposażeniem, różne rodzaje 
- 4 szt.; Kolumna endoskopowa – tor wizyjny – 3 szt.; Centrala do monitorowania -1 szt.; Diatermia chirurgiczna - 3 szt.; Kapnometry na rurkę intubacyjną wraz z wyposażeniem - 2 szt.; Koncentrator tlenu – 18 szt.; Maski do wentylacji nieinwazyjnej CPAP  - 50 szt.; Nebulizator – 9 szt.; Pompa strzykawkowa  - 20 szt.; Pompa infuzyjna - różne rodzaje, wraz z wyposażeniem  - 23 szt.; Reduktory tlenowe – 10 szt.; Wideolaryngoskop wraz z wyposażeniem, różne rodzaje  - 3 szt.; Dozowniki do tlenu – 20 szt.; Platforma do obserwacji parametrów hemodynamicznych, w tym rzutów serca – 1 szt.; Materace p/odleżynowe- 63 szt.; Łóżko, w tym łóżko OIOM wraz z materacem – 11 szt.; Stetoskopy – 10 sz.; Termometr do pomiaru głębokiej temperatury – 6 szt.; Pulsoksymetr – 7 szt.; 
Pompa strzykowkowa – 5 szt.; Respirator – 1 szt.; Termometry – 20 szt.; Wózki do transportu pacjentów potencjalnie zakaźnych – 4 szt.; Ssak mobilny lub ścienny - 14 szt.; Układy ssące do drenaży klatki piersiowej -1 szt.; Worki ambu wraz z wyposażeniem - 5 szt.; Wózki anestezjologiczne  -  20 szt.; Zestaw do konikopunkcji - 2szt.; Monitory np. do znieczulenia, hemodynamiczny, OIT, przenośny – 2 szt.; Defibrylator z wyposażeniem  - 9 szt.; Instalacje tlenowe, powietrzne, próżniowe; 
Zakup wyposażenia do dezynfekcji - ok. 0,8 mln: Aparat do dekontaminacji pomieszczeń - 0szt.; Mobilna komora dekontaminacyjna - 0 szt.; Myjka ultradźwiękowa – 1 szt.; Myjnia endoskopowa – 2 szt; Zamgławiacze -  1 szt.; Samobieżne maszyny czyszczące do powierzchni (szpitalnych) – 2 szt.; Myjnie dezynfekcyjne, przelotowe i nieprzelotowe – 6 szt.; Myjnie, np. do sprzętu i narzędzi, wózków – 2 szt.; Sprzęt do dezynfekcji powierzchni, m.in. przez suchą mgłę – 3 szt.; Samobieżne maszyny czyszczące do powierzchni (szpitalnych) – 1 szt.; Autoklaw przelotowy – 1 szt.; Urządzenie do końcowej dekontaminacji pomieszczeń do powierzchni (szpitalnych) – 1 szt.; Środki ochrony osobistej, w tym: Półmaski filtrujące, Rękawice diagnostyczne;
Środki transportu medycznego (ambulanse) – 2 szt.  – ok. 0,9 mln; Samochód osobowy przeznaczony do przewozu pobranych od pacjentów próbek do badań laboratoryjnych w kierunku koronawirusa - 1 szt.; - Pozostałe: PICO - system monitorowania hemodynamicznego - 1 szt.; wyposażenia laboratoriów – ok. 28 tyś., w tym: Chłodnia laboratoryjna - 1szt.; Zamrażarka laboratoryjna - 2 szt.; Automatyczny system zamknięty do real time PCR – 1 szt.; Automatyczny system do izolacji kwasów nukleinowych – 1 szt.; Komora laminarna do PCR – 2 szt.; Komora laminarna BSL 2 -  2 szt.;  Wirówka laboratoryjna z chłodzeniem – 3 szt.; Worteks – wstrząsarka laboratoryjna – 4 szt.; Zestaw pipet automatycznych – 5 szt.; Lampa UV – 4 szt.; System monitoringu termowizyjnego – 1 szt.; </t>
  </si>
  <si>
    <t>Projekt pozakonkursowy. W ramach projektu sukcesywnie pozyskiwane są dane źródłowe niezbędne do analizy genomu SARS-CoV-2. Równolegle trwają prace nad opracowaniem i udostępnieniem strony internetowej oraz wybranymi e-usługami.</t>
  </si>
  <si>
    <t>WIELOSPECJALISTYCZNY SZPITAL MIEJSKI IM. JÓZEFA STRUSIA Z ZAKŁADEM OPIEKUŃCZO - LECZNICZYM SAMODZIELNY PUBLICZNY ZAKŁAD OPIEKI ZDROWOTNEJ Z SIEDZIBĄ W POZNANIU PRZY UL. SZWAJCARSKIEJ 3</t>
  </si>
  <si>
    <t>Zakup sprzętu i wyposażenia wraz z modernizacją pomieszczeń zwiększającą efektywność udzielanych świadczeń przez Wielospecjalistyczny Szpital Miejski im. J. Strusia z ZOL SP ZOZ oraz Poznański Ośrodek Specjalistycznych Usług Medycznych w Poznaniu</t>
  </si>
  <si>
    <t>Doposażenie podmiotów leczniczych, w których hospitalizowane są osoby z COVID-19 lub w których udzielane są świadczenia polegające m.in. na diagnozowaniu i leczeniu skutków COVID-19,  w niezbędny sprzęt, aparaturę medyczną oraz środki do dezynfekcji.</t>
  </si>
  <si>
    <t>Nowy projekt pozakonkursowy realizowany w ramach Poddziałaniu 9.1.1 Infrastruktura ochrony zdrowia (EFRR). Zakładany zakres rzeczowy projektu: Aparat RTG przyłóżkowy -  1 szt.; Aparat RTG stacjonarny -  1 szt.; Tomograf komputerowy -  1 szt.; Aparat do wysokoprzepływowej tlenoterapii donosowej -  16 szt.; Aparat do ciągłego leczenia nerkozastępczego -  2 szt.; Aparat USG – 8 szt.; Aparat do znieczulenie -  2 szt.; Wózki anestezjologiczne – 10 szt.; Echokardiograf -  2 szt.; Aparat do EKG z oprogramowaniem – 2 szt.; Aparat do EKG (wyposażony w spirometr) z oprogramowaniem -  1 szt.; 
Zakup wyposażenia do dezynfekcji: Myjnie dezynfekcyjne przelotowe – 2 szt.; Myjnia dezynfekcyjna nieprzelotowa -  1 szt.; Aparat do dekontaminacji pomieszczeń – 5 szt.;  Sprzęt do dezynfekcji powierzchni przez suchą mgłę (ręczny zamgławiacz) – 2 szt.; Sprzęt do dezynfekcji powierzchni przez suchą mgłę (elektroniczny zamgławiacz) – 2 szt.; Dozowniki do dezynfekcji – 20 szt.; Lampy bakteriobójcze – 5 szt. 
Wyposażenia laboratoriów: Zestaw pipet automatycznych – 1 szt.; Zamrażarka laboratoryjna – 1 szt.; 
Prace i materiały budowlane w celu adaptacji pomieszczeń pod tomograf komputerowy – ok.  0,4 mln.</t>
  </si>
  <si>
    <t>Poznański Ośrodek Specjalistycznych Usług Medycznych w Poznaniu</t>
  </si>
  <si>
    <t xml:space="preserve">Projekt „Program edukacji zdrowotnej, wykrywania zakażeń HBV i HCV oraz szczepień przeciwko WZW typu B” realizowany w formie regionalnego programu zdrowotnego w Poddziałaniu 6.6.3 Wspieranie aktywności zawodowej pracowników poprzez działania prozdrowotne w ramach ZIT dla rozwoju AKO w ramach Wielkopolskiego Regionalnego Programu Operacyjnego na lata 2014-2020 dodano nowe zadanie dotyczące zakupu środków ochrony indywidualnej oraz sprzętu/urządzeń medycznych w ramach przeciwdziałania, walki i łagodzenia skutków związanych z pandemią koronawirusa COVID-19, w tym: fartuchy barierowe chirurgiczne,
- kombinezony biologiczne TYVEC,
 - maski Hepa FFP3,
- kardiomonitory przewoźne,
- automatyczne aparaty do dezynfekcji /dekontaminacji,
- ssaki elektryczne,
- ssaki elektryczne do ambulansów,
- wózek anestezjologiczny,
- ssaki elektryczne do gabinetów wraz z wózkiem,
- namioty (zewnętrzny do poboru wymazów, łącznik komunikacyjny, namioty poczekalnie, namiot do dekontaminacji ze śluzą z wydzieleniem strefy czystej i brudnej).
</t>
  </si>
  <si>
    <t>2/2018/0</t>
  </si>
  <si>
    <t>Stowarzyszenie Metropolia Poznań</t>
  </si>
  <si>
    <t>Ludwików, Szamotuły, Puszczykowo, Śrem,Oborniki</t>
  </si>
  <si>
    <t xml:space="preserve">Edictum sp. z o.o,  POZNAŃSKIE CENTRUM OTOLARYNGOLOGII SP. Z O.O. SPÓŁKA KOMANDYTOWA, SZPITAL W PUSZCZYKOWIE IM. PROF. S.T.DĄBROWSKIEGO S.A., SAMODZIELNY PUBLICZNY ZAKŁAD OPIEKI ZDROWOTNEJ W OBORNIKACH, WIELKOPOLSKIE CENTRUM PULMONOLOGII I TORAKOCHIRURGII IM. EUGENII I JANUSZA ZEYLANDÓW, SAMODZIELNY PUBLICZNY ZAKŁAD OPIEKI ZDROWOTNEJ W SZAMOTUŁACH, SZPITAL POWIATOWY IM. TADEUSZA MALIŃSKIEGO W ŚREMIE SP. Z O.O., </t>
  </si>
  <si>
    <t>Wielospecjalistycznego Szpitala Miejskiego 
im. J. Strusia w Poznaniu, Szpitala Miejskiego im. F. Raszei w Poznaniu</t>
  </si>
  <si>
    <t>Poznan, Ludwików, Szamotuły, Puszczykowo, Śrem,Obornik</t>
  </si>
  <si>
    <t xml:space="preserve">Profilaktyczny program szczepień przeciwko grypie w Metropolii Poznań” </t>
  </si>
  <si>
    <t>: 2 017 366,07</t>
  </si>
  <si>
    <t>Planowane jest wyposażenie podmiotów leczniczych w środki ochrony indywidualnej, środków do dezynfekcji oraz zakup sprzętu medycznego</t>
  </si>
  <si>
    <t>W ramach komponentu covidowego zaplanowano nastepujące zakupy sprzętowe: aparat RTG ogólnogiagnostyczny 1 szt., aparat do znieczuleń 1 szt., łózka OIOm z szafka i materacem4 szt., wóżek do transportu pacjentów zakaźnych 1 szt., ambulans sanitarny dla zespołu "P" 1 szt., komora chłodnicza dla zwłok 1 szt., stół sekcyjny 1 szt., wóżek do transportu zwłok z akcesoriami 4 szt., wóżek hydrauliczny do transportu zwłok 1 szt., łóżka szpitalne z szafka i materacem 10 sz., materac szpitalny z pokrowcem zmywalnym 205 szt., dozownik tlenu 50 szt., defibrylator 1 szt., myjnia dezynfektor 1 szt., aparat usg 1 szt., mobilny aparat RTG 1 szt., aparat do mierzenia ciśnienia 1 szt., termometr elektryczny bezdotykowy 15 szt., zestaw do ogrzewania pacjentów 2 szt., wózki inwalidzkie 27 szt., wózki do sprzątania 11 szt., maszyna sprzątająca szorowarka mechaniczna 1 szt., wóżek szpitalny do transportu bielizny 10 szt., bipap aparat do wentylacji płuc 1 szt., podnosnik pacjentów do pozycji lezącej 1 szt., urządzenie do mycia i dezynfekcji sprzętu medycznego przy uzyciu gorącej pary 1 szt., wóżek transportowo-kąpielowy 1 szt., aparat do wysokoprzepływowej terapii tlenowej 2 szt., pompa infuzyjna strzykawkowa 24 szt., pompa infuzyjna wolumentryczna 8 szt., stacja dokująca 8 szt., stacja dokująca ze statywem 15 szt., pompa infuzyjna 60 szt., ssaki elektryczne 6 szt., dozowniki tlenu 40 szt., regulator ssania 30 szt., reduktor tlenu 6 szt., respiratory z turbiną sprężonego powietrza 2 szt., respiratory stacjonarne 2 szt., respiratory transportowe 4 szt., tor wizyjny 1 szt., urządzenie do terapii nerkozastępczej 1 szt., łózko szpitalne 30 szt., termometry szpitalne 20 szt., aparat RTG ramię "C" 1 szt., mobilny sprzęt USG 2 szt., videolaryngoskop 1 szt., defibrylator 3 szt., płuczko-dezynfektory  2 szt., bronchofiberyskop 1 szt., środki ochrony osobistej: maski, kombinezony, rękawice, aparat RTG przyłóżkowy 1 szt., aparat RTG 1 szt., aparat USG 2 szt., pompa infuzyjna 4 szt., pompa objętościowa 1 szt., stacja dokująca pompy infuzyjnej  5 szt., centrala do monitorowania 1 szt., aparat do EKG 1 szt., wóżek do transportu pacjenta zakażonego 4 szt., łózko 26 szt., aparat do znieczulenia 1 szt., defibrylator z wyposażeniem 1 szt., zestaw szaf do przechowywania leków 1 szt., wóżek anastezjologiczny 3 szt., chłodziarkalaboratoryjna 2 szt., aparat RTG cyfrowy 1 szt., ambulans typu S 1 szt., środki ochrony osobistej.</t>
  </si>
  <si>
    <t>: 312 786,76</t>
  </si>
  <si>
    <t>SUMA euro</t>
  </si>
  <si>
    <t>SUMA pln</t>
  </si>
  <si>
    <t>kurs EURO</t>
  </si>
  <si>
    <t>zł</t>
  </si>
  <si>
    <t>Tylko e-zdrowie</t>
  </si>
  <si>
    <t xml:space="preserve">Nowy projekt pozakonkursowy realizowany w ramach Poddziałania 7.2.2 - Usługi społeczne i zdrowotne (EFS). Pierwotnie wartość całkowita projektu wynosiła ok. 30 303 030,30 PLN i  IZ nie wiedziała jeszcze jakie dokładnie podmioty zostaną objęte wsparciem.  Kolejne zmiany dotyczyła zwiększenia alokacji do kwoty 38 830 670,30 zł oraz wartości dofinansowania (UE+BP) do 36 112 523,37 zł, jak i rozszerzenia zakresu wsparcia projektu i włączenie w jego realizację partnerów (zostali podani). </t>
  </si>
  <si>
    <t>Niski poziom wskaźnika (stan danych został przedstawiony na 31.12.2021 r.) wynika z faktu, iż na ten wskaźnik składają się dane z projektów, których umowy pierwotne zostały zawarte w sierpniu 2021 r. Wartości zostaną osiągnięte do końca trwania programu.</t>
  </si>
  <si>
    <t>Przy programowaniu założono, iż wartość docelowa wskaźnika odnosi się do wartości docelowej z dużego projektu dot. szpitala dziecięcego (wskaźnik uwzględniał przewidywaną liczbę osób do 18 roku życia w Wielkopolsce w 2023 r.). Wskaźnik realizacji wykazany zostanie w momencie zakończenia dużego projektu.</t>
  </si>
  <si>
    <t>Niski poziom osiągnięcia wskaźnika wynika z harmonogramów realizacji adekwatnych projektów.
Docelowa wartość wskaźnika w nierozliczonych projektach wynosi 1 004 szt. (tj. ok. 102 %) w tym: 
- 189 jest obecnie rozliczane w końcowych wnioskach o płatność dla projektów, które kończyły się w 2021 r.  (przewidywane 100% osiągnięcia).
- 815 pochodzi z projektów, których realizacja zadań kończy się w latach 2022 i 2023  (odpowiednio: 424 i 391 miejsc) - są to w większości projekty wspierające tworzenie i funkcjonowanie Dziennych Domów Opieki Medycznej oraz Środowiskowych Centrów Zdrowia Psychicznego. 
Posiadane przez IZ informacje nie wskazują na zagrożenie osiągnięcia wartości docelowej.</t>
  </si>
  <si>
    <t>zwiększenie projektu na potrzeby walki z covid. Ostateczne wartości projektu: dofinansowanie 3.340.166,13  PLN, wsparcie finansowe EFS 2.988.569,70  PLN, wkład krajowy 351 596,43  PLN</t>
  </si>
  <si>
    <t>zwiększenie projektu na potrzeby walki z covid. Ostateczne wartości projektu: dofinansowanie 17 220 482,35 PLN, wsparcie finansowe EFS 15 407 800,00 PLN, wkład krajowy 1 812 682, 35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</si>
</sst>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u/>
      <sz val="11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4" fillId="0" borderId="0"/>
  </cellStyleXfs>
  <cellXfs count="18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3" fillId="0" borderId="0" xfId="1" applyFont="1"/>
    <xf numFmtId="0" fontId="3" fillId="0" borderId="0" xfId="0" applyFont="1"/>
    <xf numFmtId="0" fontId="3" fillId="0" borderId="0" xfId="0" applyFont="1" applyAlignment="1">
      <alignment wrapText="1"/>
    </xf>
    <xf numFmtId="0" fontId="8" fillId="2" borderId="13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6" fillId="0" borderId="0" xfId="0" applyFont="1"/>
    <xf numFmtId="0" fontId="17" fillId="0" borderId="9" xfId="0" applyFont="1" applyBorder="1" applyAlignment="1">
      <alignment vertical="center" wrapText="1"/>
    </xf>
    <xf numFmtId="9" fontId="17" fillId="0" borderId="1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7" fillId="0" borderId="23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24" xfId="0" applyFont="1" applyBorder="1" applyAlignment="1">
      <alignment wrapText="1"/>
    </xf>
    <xf numFmtId="0" fontId="2" fillId="0" borderId="24" xfId="0" quotePrefix="1" applyFont="1" applyBorder="1" applyAlignment="1">
      <alignment horizontal="left" wrapText="1"/>
    </xf>
    <xf numFmtId="4" fontId="3" fillId="0" borderId="24" xfId="0" applyNumberFormat="1" applyFont="1" applyBorder="1" applyAlignment="1">
      <alignment wrapText="1"/>
    </xf>
    <xf numFmtId="0" fontId="0" fillId="0" borderId="24" xfId="0" applyBorder="1"/>
    <xf numFmtId="4" fontId="3" fillId="0" borderId="25" xfId="0" applyNumberFormat="1" applyFont="1" applyBorder="1" applyAlignment="1">
      <alignment wrapText="1"/>
    </xf>
    <xf numFmtId="164" fontId="2" fillId="0" borderId="1" xfId="1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/>
    </xf>
    <xf numFmtId="49" fontId="10" fillId="0" borderId="1" xfId="4" applyNumberFormat="1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49" fontId="10" fillId="0" borderId="3" xfId="4" applyNumberFormat="1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9" fontId="17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0" fillId="0" borderId="0" xfId="0" applyFont="1" applyFill="1" applyBorder="1"/>
    <xf numFmtId="0" fontId="0" fillId="0" borderId="0" xfId="0" applyFill="1" applyBorder="1"/>
    <xf numFmtId="0" fontId="18" fillId="2" borderId="21" xfId="0" applyFont="1" applyFill="1" applyBorder="1" applyAlignment="1">
      <alignment horizontal="center" vertical="top" wrapText="1"/>
    </xf>
    <xf numFmtId="0" fontId="18" fillId="2" borderId="14" xfId="0" applyFont="1" applyFill="1" applyBorder="1" applyAlignment="1">
      <alignment horizontal="center" vertical="top" wrapText="1"/>
    </xf>
    <xf numFmtId="0" fontId="18" fillId="2" borderId="22" xfId="0" applyFont="1" applyFill="1" applyBorder="1" applyAlignment="1">
      <alignment horizontal="center" vertical="top" wrapText="1"/>
    </xf>
    <xf numFmtId="0" fontId="17" fillId="0" borderId="11" xfId="0" applyFont="1" applyBorder="1" applyAlignment="1">
      <alignment vertical="center" wrapText="1"/>
    </xf>
    <xf numFmtId="9" fontId="17" fillId="0" borderId="12" xfId="0" applyNumberFormat="1" applyFont="1" applyBorder="1" applyAlignment="1">
      <alignment horizontal="center" vertical="center"/>
    </xf>
    <xf numFmtId="9" fontId="17" fillId="0" borderId="13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right" vertical="center"/>
    </xf>
    <xf numFmtId="2" fontId="11" fillId="0" borderId="0" xfId="0" applyNumberFormat="1" applyFont="1"/>
    <xf numFmtId="0" fontId="22" fillId="4" borderId="10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right" vertical="center" wrapText="1"/>
    </xf>
    <xf numFmtId="3" fontId="10" fillId="4" borderId="1" xfId="0" applyNumberFormat="1" applyFont="1" applyFill="1" applyBorder="1" applyAlignment="1">
      <alignment horizontal="right" vertical="center" wrapText="1"/>
    </xf>
    <xf numFmtId="0" fontId="11" fillId="4" borderId="0" xfId="0" applyFont="1" applyFill="1"/>
    <xf numFmtId="2" fontId="10" fillId="4" borderId="1" xfId="0" applyNumberFormat="1" applyFont="1" applyFill="1" applyBorder="1" applyAlignment="1">
      <alignment horizontal="right" vertical="center"/>
    </xf>
    <xf numFmtId="4" fontId="10" fillId="4" borderId="1" xfId="0" applyNumberFormat="1" applyFont="1" applyFill="1" applyBorder="1" applyAlignment="1">
      <alignment horizontal="right" vertical="center"/>
    </xf>
    <xf numFmtId="4" fontId="10" fillId="0" borderId="1" xfId="5" applyNumberFormat="1" applyFont="1" applyFill="1" applyBorder="1" applyAlignment="1">
      <alignment horizontal="right" vertical="center"/>
    </xf>
    <xf numFmtId="0" fontId="10" fillId="4" borderId="14" xfId="0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right" vertical="center" wrapText="1"/>
    </xf>
    <xf numFmtId="3" fontId="25" fillId="0" borderId="12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0" fillId="6" borderId="0" xfId="0" applyFill="1"/>
    <xf numFmtId="3" fontId="17" fillId="0" borderId="1" xfId="0" applyNumberFormat="1" applyFont="1" applyFill="1" applyBorder="1" applyAlignment="1">
      <alignment horizontal="center" vertical="center"/>
    </xf>
    <xf numFmtId="9" fontId="17" fillId="0" borderId="1" xfId="0" applyNumberFormat="1" applyFont="1" applyFill="1" applyBorder="1" applyAlignment="1">
      <alignment horizontal="center" vertical="center"/>
    </xf>
    <xf numFmtId="3" fontId="17" fillId="0" borderId="1" xfId="2" applyNumberFormat="1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164" fontId="0" fillId="0" borderId="0" xfId="0" applyNumberFormat="1"/>
    <xf numFmtId="164" fontId="11" fillId="0" borderId="0" xfId="1" applyFont="1"/>
    <xf numFmtId="4" fontId="2" fillId="4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22" fillId="4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3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center"/>
    </xf>
    <xf numFmtId="49" fontId="10" fillId="0" borderId="14" xfId="4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0" fillId="0" borderId="16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2" fillId="0" borderId="9" xfId="0" applyFont="1" applyBorder="1" applyAlignment="1">
      <alignment wrapText="1"/>
    </xf>
    <xf numFmtId="3" fontId="3" fillId="0" borderId="10" xfId="0" applyNumberFormat="1" applyFont="1" applyBorder="1"/>
    <xf numFmtId="0" fontId="0" fillId="0" borderId="25" xfId="0" applyBorder="1"/>
    <xf numFmtId="9" fontId="17" fillId="0" borderId="10" xfId="0" applyNumberFormat="1" applyFont="1" applyBorder="1" applyAlignment="1">
      <alignment horizontal="center" vertical="center" wrapText="1"/>
    </xf>
    <xf numFmtId="9" fontId="17" fillId="0" borderId="25" xfId="0" applyNumberFormat="1" applyFont="1" applyBorder="1" applyAlignment="1">
      <alignment horizontal="center" vertical="center" wrapText="1"/>
    </xf>
    <xf numFmtId="10" fontId="17" fillId="0" borderId="2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/>
    <xf numFmtId="4" fontId="3" fillId="0" borderId="0" xfId="0" applyNumberFormat="1" applyFont="1"/>
    <xf numFmtId="0" fontId="2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right" vertical="top" wrapText="1"/>
    </xf>
    <xf numFmtId="0" fontId="3" fillId="0" borderId="9" xfId="0" applyFont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right" vertical="top" wrapText="1"/>
    </xf>
    <xf numFmtId="0" fontId="3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top" wrapText="1"/>
    </xf>
    <xf numFmtId="0" fontId="3" fillId="0" borderId="23" xfId="0" applyFont="1" applyBorder="1" applyAlignment="1">
      <alignment wrapText="1"/>
    </xf>
    <xf numFmtId="164" fontId="3" fillId="0" borderId="24" xfId="1" applyFont="1" applyFill="1" applyBorder="1"/>
    <xf numFmtId="0" fontId="3" fillId="0" borderId="24" xfId="0" applyFont="1" applyBorder="1"/>
    <xf numFmtId="4" fontId="8" fillId="9" borderId="35" xfId="0" applyNumberFormat="1" applyFont="1" applyFill="1" applyBorder="1" applyAlignment="1">
      <alignment horizontal="center" vertical="center"/>
    </xf>
    <xf numFmtId="4" fontId="8" fillId="9" borderId="36" xfId="0" applyNumberFormat="1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/>
    </xf>
    <xf numFmtId="0" fontId="3" fillId="0" borderId="25" xfId="0" applyFont="1" applyBorder="1"/>
    <xf numFmtId="0" fontId="3" fillId="0" borderId="10" xfId="0" applyFont="1" applyBorder="1"/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164" fontId="9" fillId="5" borderId="28" xfId="1" applyFont="1" applyFill="1" applyBorder="1"/>
    <xf numFmtId="164" fontId="9" fillId="5" borderId="32" xfId="1" applyFont="1" applyFill="1" applyBorder="1"/>
    <xf numFmtId="0" fontId="2" fillId="6" borderId="0" xfId="0" applyFont="1" applyFill="1"/>
    <xf numFmtId="0" fontId="9" fillId="7" borderId="29" xfId="0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164" fontId="9" fillId="7" borderId="32" xfId="0" applyNumberFormat="1" applyFont="1" applyFill="1" applyBorder="1"/>
    <xf numFmtId="164" fontId="9" fillId="7" borderId="33" xfId="1" applyFont="1" applyFill="1" applyBorder="1"/>
    <xf numFmtId="0" fontId="2" fillId="0" borderId="0" xfId="0" applyFont="1"/>
    <xf numFmtId="0" fontId="9" fillId="8" borderId="0" xfId="0" applyFont="1" applyFill="1"/>
    <xf numFmtId="164" fontId="2" fillId="0" borderId="0" xfId="0" applyNumberFormat="1" applyFont="1"/>
    <xf numFmtId="4" fontId="3" fillId="0" borderId="24" xfId="0" applyNumberFormat="1" applyFont="1" applyBorder="1"/>
    <xf numFmtId="0" fontId="3" fillId="0" borderId="24" xfId="0" applyFont="1" applyBorder="1" applyAlignment="1">
      <alignment horizontal="left" vertical="top"/>
    </xf>
  </cellXfs>
  <cellStyles count="6">
    <cellStyle name="Dziesiętny" xfId="1" builtinId="3"/>
    <cellStyle name="Dziesiętny 2" xfId="3" xr:uid="{00000000-0005-0000-0000-000001000000}"/>
    <cellStyle name="Normalny" xfId="0" builtinId="0"/>
    <cellStyle name="Normalny 2" xfId="4" xr:uid="{00000000-0005-0000-0000-000003000000}"/>
    <cellStyle name="Normalny 3" xfId="5" xr:uid="{00000000-0005-0000-0000-000004000000}"/>
    <cellStyle name="Procentowy" xfId="2" builtinId="5"/>
  </cellStyles>
  <dxfs count="0"/>
  <tableStyles count="0" defaultTableStyle="TableStyleMedium2" defaultPivotStyle="PivotStyleLight16"/>
  <colors>
    <mruColors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wiatek%20Izabela\Wielkopolskie_2021%20DEFS%20sprawozdanie\Wielkopolskie%20Wojt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alokacja_kontraktacja"/>
      <sheetName val="WP_PD"/>
      <sheetName val="WP_projekty COVID"/>
      <sheetName val="WP_ewaluacja"/>
      <sheetName val="WP_wskaźniki"/>
      <sheetName val="listy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A6" totalsRowShown="0">
  <autoFilter ref="A2:A6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zoomScale="70" zoomScaleNormal="70" workbookViewId="0">
      <selection activeCell="G10" sqref="G10"/>
    </sheetView>
  </sheetViews>
  <sheetFormatPr defaultRowHeight="15" x14ac:dyDescent="0.25"/>
  <cols>
    <col min="1" max="1" width="14.28515625" customWidth="1"/>
    <col min="2" max="2" width="18" customWidth="1"/>
    <col min="3" max="3" width="9" customWidth="1"/>
    <col min="4" max="4" width="20.28515625" customWidth="1"/>
    <col min="5" max="5" width="8.85546875" customWidth="1"/>
    <col min="6" max="6" width="6.5703125" customWidth="1"/>
    <col min="7" max="7" width="18.7109375" customWidth="1"/>
    <col min="8" max="8" width="17.85546875" customWidth="1"/>
    <col min="9" max="9" width="18.7109375" customWidth="1"/>
    <col min="10" max="10" width="17.140625" customWidth="1"/>
    <col min="11" max="11" width="17.28515625" customWidth="1"/>
    <col min="12" max="12" width="16.140625" customWidth="1"/>
    <col min="13" max="13" width="15.42578125" customWidth="1"/>
    <col min="14" max="14" width="18" customWidth="1"/>
    <col min="15" max="15" width="17.85546875" customWidth="1"/>
    <col min="16" max="16" width="21" customWidth="1"/>
    <col min="17" max="17" width="19.5703125" customWidth="1"/>
    <col min="18" max="18" width="22.5703125" customWidth="1"/>
  </cols>
  <sheetData>
    <row r="1" spans="1:18" s="3" customFormat="1" ht="24.75" customHeight="1" x14ac:dyDescent="0.2">
      <c r="A1" s="1" t="s">
        <v>10</v>
      </c>
      <c r="B1" s="1" t="s">
        <v>117</v>
      </c>
    </row>
    <row r="2" spans="1:18" x14ac:dyDescent="0.25">
      <c r="A2" s="1"/>
      <c r="C2" s="2"/>
      <c r="D2" s="2"/>
      <c r="E2" s="2"/>
      <c r="F2" s="2"/>
      <c r="G2" s="2"/>
    </row>
    <row r="3" spans="1:18" s="3" customFormat="1" ht="12" x14ac:dyDescent="0.2">
      <c r="A3" s="154" t="s">
        <v>118</v>
      </c>
      <c r="B3" s="154"/>
      <c r="C3" s="154"/>
      <c r="D3" s="154"/>
      <c r="E3" s="154"/>
      <c r="F3" s="154"/>
      <c r="G3" s="154"/>
      <c r="H3" s="154"/>
    </row>
    <row r="4" spans="1:18" ht="15.75" thickBot="1" x14ac:dyDescent="0.3"/>
    <row r="5" spans="1:18" ht="15" customHeight="1" x14ac:dyDescent="0.25">
      <c r="A5" s="155" t="s">
        <v>18</v>
      </c>
      <c r="B5" s="157" t="s">
        <v>17</v>
      </c>
      <c r="C5" s="157" t="s">
        <v>97</v>
      </c>
      <c r="D5" s="157" t="s">
        <v>98</v>
      </c>
      <c r="E5" s="157" t="s">
        <v>16</v>
      </c>
      <c r="F5" s="157" t="s">
        <v>15</v>
      </c>
      <c r="G5" s="159" t="s">
        <v>108</v>
      </c>
      <c r="H5" s="160"/>
      <c r="I5" s="159" t="s">
        <v>109</v>
      </c>
      <c r="J5" s="161"/>
      <c r="K5" s="161"/>
      <c r="L5" s="160"/>
      <c r="M5" s="157" t="s">
        <v>110</v>
      </c>
      <c r="N5" s="157" t="s">
        <v>111</v>
      </c>
      <c r="O5" s="157" t="s">
        <v>112</v>
      </c>
      <c r="P5" s="157" t="s">
        <v>113</v>
      </c>
      <c r="Q5" s="157" t="s">
        <v>114</v>
      </c>
      <c r="R5" s="162" t="s">
        <v>107</v>
      </c>
    </row>
    <row r="6" spans="1:18" ht="83.25" customHeight="1" x14ac:dyDescent="0.25">
      <c r="A6" s="156"/>
      <c r="B6" s="158"/>
      <c r="C6" s="158"/>
      <c r="D6" s="158"/>
      <c r="E6" s="158"/>
      <c r="F6" s="158"/>
      <c r="G6" s="30" t="s">
        <v>99</v>
      </c>
      <c r="H6" s="30" t="s">
        <v>100</v>
      </c>
      <c r="I6" s="30" t="s">
        <v>101</v>
      </c>
      <c r="J6" s="30" t="s">
        <v>102</v>
      </c>
      <c r="K6" s="30" t="s">
        <v>103</v>
      </c>
      <c r="L6" s="30" t="s">
        <v>104</v>
      </c>
      <c r="M6" s="158"/>
      <c r="N6" s="158"/>
      <c r="O6" s="158"/>
      <c r="P6" s="158"/>
      <c r="Q6" s="158"/>
      <c r="R6" s="163"/>
    </row>
    <row r="7" spans="1:18" ht="16.5" customHeight="1" thickBot="1" x14ac:dyDescent="0.3">
      <c r="A7" s="112">
        <v>1</v>
      </c>
      <c r="B7" s="113">
        <v>2</v>
      </c>
      <c r="C7" s="113">
        <v>3</v>
      </c>
      <c r="D7" s="113">
        <v>4</v>
      </c>
      <c r="E7" s="113">
        <v>5</v>
      </c>
      <c r="F7" s="113">
        <v>6</v>
      </c>
      <c r="G7" s="113">
        <v>7</v>
      </c>
      <c r="H7" s="113">
        <v>8</v>
      </c>
      <c r="I7" s="113" t="s">
        <v>105</v>
      </c>
      <c r="J7" s="113">
        <v>10</v>
      </c>
      <c r="K7" s="113">
        <v>11</v>
      </c>
      <c r="L7" s="113">
        <v>12</v>
      </c>
      <c r="M7" s="113">
        <v>13</v>
      </c>
      <c r="N7" s="113" t="s">
        <v>106</v>
      </c>
      <c r="O7" s="114">
        <v>15</v>
      </c>
      <c r="P7" s="114">
        <v>16</v>
      </c>
      <c r="Q7" s="114">
        <v>17</v>
      </c>
      <c r="R7" s="115">
        <v>18</v>
      </c>
    </row>
    <row r="8" spans="1:18" ht="78.75" x14ac:dyDescent="0.25">
      <c r="A8" s="105" t="s">
        <v>119</v>
      </c>
      <c r="B8" s="106" t="s">
        <v>120</v>
      </c>
      <c r="C8" s="106" t="s">
        <v>121</v>
      </c>
      <c r="D8" s="106" t="s">
        <v>120</v>
      </c>
      <c r="E8" s="107" t="s">
        <v>19</v>
      </c>
      <c r="F8" s="108" t="s">
        <v>14</v>
      </c>
      <c r="G8" s="109">
        <v>26400000</v>
      </c>
      <c r="H8" s="109"/>
      <c r="I8" s="109">
        <v>3603236.3195047537</v>
      </c>
      <c r="J8" s="109">
        <v>0</v>
      </c>
      <c r="K8" s="109">
        <v>3304251.8671921967</v>
      </c>
      <c r="L8" s="109">
        <v>298984.45231255703</v>
      </c>
      <c r="M8" s="109">
        <v>250739.80448482418</v>
      </c>
      <c r="N8" s="109">
        <v>30253976.123989578</v>
      </c>
      <c r="O8" s="110">
        <v>108400215.66999999</v>
      </c>
      <c r="P8" s="110">
        <v>127962531.97</v>
      </c>
      <c r="Q8" s="110">
        <v>132132849.22999999</v>
      </c>
      <c r="R8" s="111" t="s">
        <v>352</v>
      </c>
    </row>
    <row r="9" spans="1:18" ht="78.75" x14ac:dyDescent="0.25">
      <c r="A9" s="35" t="s">
        <v>122</v>
      </c>
      <c r="B9" s="36" t="s">
        <v>123</v>
      </c>
      <c r="C9" s="36" t="s">
        <v>124</v>
      </c>
      <c r="D9" s="36" t="s">
        <v>123</v>
      </c>
      <c r="E9" s="33">
        <v>107</v>
      </c>
      <c r="F9" s="33" t="s">
        <v>62</v>
      </c>
      <c r="G9" s="32"/>
      <c r="H9" s="77">
        <v>21719383.73024999</v>
      </c>
      <c r="I9" s="76">
        <f>J9+K9+L9</f>
        <v>3236262.54</v>
      </c>
      <c r="J9" s="76">
        <v>2252786.48</v>
      </c>
      <c r="K9" s="76">
        <v>87337.96</v>
      </c>
      <c r="L9" s="76">
        <v>896138.1</v>
      </c>
      <c r="M9" s="76">
        <v>580215.62</v>
      </c>
      <c r="N9" s="76">
        <f>G9+H9+I9+M9</f>
        <v>25535861.89024999</v>
      </c>
      <c r="O9" s="102">
        <v>94903617.340000004</v>
      </c>
      <c r="P9" s="103">
        <v>111651314.52</v>
      </c>
      <c r="Q9" s="103">
        <v>111651314.52</v>
      </c>
      <c r="R9" s="75" t="s">
        <v>352</v>
      </c>
    </row>
    <row r="10" spans="1:18" ht="72" x14ac:dyDescent="0.25">
      <c r="A10" s="35" t="s">
        <v>122</v>
      </c>
      <c r="B10" s="36" t="s">
        <v>123</v>
      </c>
      <c r="C10" s="36" t="s">
        <v>125</v>
      </c>
      <c r="D10" s="36" t="s">
        <v>126</v>
      </c>
      <c r="E10" s="33">
        <v>107</v>
      </c>
      <c r="F10" s="33" t="s">
        <v>62</v>
      </c>
      <c r="G10" s="32"/>
      <c r="H10" s="77">
        <v>3758000</v>
      </c>
      <c r="I10" s="76">
        <f>J10+K10+L10</f>
        <v>442117.6470588235</v>
      </c>
      <c r="J10" s="76">
        <v>442117.6470588235</v>
      </c>
      <c r="K10" s="76">
        <v>0</v>
      </c>
      <c r="L10" s="76">
        <v>0</v>
      </c>
      <c r="M10" s="76">
        <v>221058.82</v>
      </c>
      <c r="N10" s="76">
        <f>G10+H10+I10+M10</f>
        <v>4421176.4670588234</v>
      </c>
      <c r="O10" s="102">
        <v>15407800</v>
      </c>
      <c r="P10" s="103">
        <v>18126823.530000001</v>
      </c>
      <c r="Q10" s="103">
        <v>18126823.530000001</v>
      </c>
      <c r="R10" s="79"/>
    </row>
    <row r="11" spans="1:18" ht="72" x14ac:dyDescent="0.25">
      <c r="A11" s="35" t="s">
        <v>122</v>
      </c>
      <c r="B11" s="36" t="s">
        <v>123</v>
      </c>
      <c r="C11" s="36" t="s">
        <v>127</v>
      </c>
      <c r="D11" s="36" t="s">
        <v>128</v>
      </c>
      <c r="E11" s="33">
        <v>107</v>
      </c>
      <c r="F11" s="33" t="s">
        <v>62</v>
      </c>
      <c r="G11" s="32"/>
      <c r="H11" s="77">
        <v>998302</v>
      </c>
      <c r="I11" s="76">
        <f>J11+K11+L11</f>
        <v>176170.94056191907</v>
      </c>
      <c r="J11" s="76">
        <v>117447.29288854402</v>
      </c>
      <c r="K11" s="76">
        <v>58723.647673375053</v>
      </c>
      <c r="L11" s="76">
        <v>0</v>
      </c>
      <c r="M11" s="76">
        <v>0</v>
      </c>
      <c r="N11" s="76">
        <f>G11+H11+I11+M11</f>
        <v>1174472.940561919</v>
      </c>
      <c r="O11" s="102">
        <v>4061099.7</v>
      </c>
      <c r="P11" s="103">
        <v>4777764.3499999996</v>
      </c>
      <c r="Q11" s="103">
        <v>4777764.3499999996</v>
      </c>
      <c r="R11" s="78"/>
    </row>
    <row r="12" spans="1:18" ht="78.75" x14ac:dyDescent="0.25">
      <c r="A12" s="35" t="s">
        <v>129</v>
      </c>
      <c r="B12" s="36" t="s">
        <v>130</v>
      </c>
      <c r="C12" s="36" t="s">
        <v>131</v>
      </c>
      <c r="D12" s="36" t="s">
        <v>132</v>
      </c>
      <c r="E12" s="33">
        <v>112</v>
      </c>
      <c r="F12" s="33" t="s">
        <v>63</v>
      </c>
      <c r="G12" s="32"/>
      <c r="H12" s="77">
        <v>62549259.905349016</v>
      </c>
      <c r="I12" s="76">
        <f>J12+K12+L12</f>
        <v>9397220.6500000004</v>
      </c>
      <c r="J12" s="76">
        <v>6523753.0499999998</v>
      </c>
      <c r="K12" s="76">
        <v>2241909.79</v>
      </c>
      <c r="L12" s="76">
        <v>631557.81000000006</v>
      </c>
      <c r="M12" s="76">
        <v>1640884.06</v>
      </c>
      <c r="N12" s="76">
        <f>G12+H12+I12+M12</f>
        <v>73587364.615349025</v>
      </c>
      <c r="O12" s="102">
        <v>243130049.04999998</v>
      </c>
      <c r="P12" s="103">
        <v>286035351.82352942</v>
      </c>
      <c r="Q12" s="103">
        <v>286035351.82352942</v>
      </c>
      <c r="R12" s="75" t="s">
        <v>352</v>
      </c>
    </row>
    <row r="13" spans="1:18" ht="57" customHeight="1" x14ac:dyDescent="0.25">
      <c r="A13" s="35" t="s">
        <v>133</v>
      </c>
      <c r="B13" s="36" t="s">
        <v>134</v>
      </c>
      <c r="C13" s="36" t="s">
        <v>135</v>
      </c>
      <c r="D13" s="36" t="s">
        <v>136</v>
      </c>
      <c r="E13" s="37" t="s">
        <v>61</v>
      </c>
      <c r="F13" s="33" t="s">
        <v>53</v>
      </c>
      <c r="G13" s="32">
        <v>96296697</v>
      </c>
      <c r="H13" s="32"/>
      <c r="I13" s="32">
        <v>31860259.235753886</v>
      </c>
      <c r="J13" s="32">
        <v>24579846.698732935</v>
      </c>
      <c r="K13" s="32">
        <v>1523862.5359075421</v>
      </c>
      <c r="L13" s="32">
        <v>5756550.0011134129</v>
      </c>
      <c r="M13" s="32">
        <v>1504531.6966174538</v>
      </c>
      <c r="N13" s="32">
        <v>129661487.93237135</v>
      </c>
      <c r="O13" s="104">
        <v>413881564.19</v>
      </c>
      <c r="P13" s="104">
        <v>565792143.59000003</v>
      </c>
      <c r="Q13" s="104">
        <v>663356411.31999993</v>
      </c>
      <c r="R13" s="38"/>
    </row>
    <row r="14" spans="1:18" ht="31.5" customHeight="1" thickBot="1" x14ac:dyDescent="0.3">
      <c r="A14" s="34"/>
      <c r="B14" s="39" t="s">
        <v>137</v>
      </c>
      <c r="C14" s="39"/>
      <c r="D14" s="39"/>
      <c r="E14" s="40" t="s">
        <v>61</v>
      </c>
      <c r="F14" s="39" t="s">
        <v>94</v>
      </c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</row>
    <row r="15" spans="1:18" ht="15.75" thickBot="1" x14ac:dyDescent="0.3">
      <c r="A15" s="174" t="s">
        <v>386</v>
      </c>
      <c r="B15" s="175"/>
      <c r="C15" s="175"/>
      <c r="D15" s="175"/>
      <c r="E15" s="175"/>
      <c r="F15" s="175"/>
      <c r="G15" s="176">
        <f>SUM(G8:G14)</f>
        <v>122696697</v>
      </c>
      <c r="H15" s="177">
        <f>SUM(H8:H14)</f>
        <v>89024945.635599002</v>
      </c>
      <c r="I15" s="178"/>
      <c r="J15" s="178"/>
      <c r="K15" s="178"/>
      <c r="L15" s="178"/>
      <c r="M15" s="178"/>
      <c r="N15" s="178"/>
      <c r="O15" s="178"/>
      <c r="P15" s="178"/>
      <c r="Q15" s="178"/>
      <c r="R15" s="95"/>
    </row>
    <row r="16" spans="1:18" ht="15.75" thickBot="1" x14ac:dyDescent="0.3">
      <c r="A16" s="179" t="s">
        <v>387</v>
      </c>
      <c r="B16" s="180"/>
      <c r="C16" s="180"/>
      <c r="D16" s="180"/>
      <c r="E16" s="180"/>
      <c r="F16" s="181"/>
      <c r="G16" s="182">
        <f>G15*$E$18</f>
        <v>563914019.41200006</v>
      </c>
      <c r="H16" s="182">
        <f>H15*$E$18</f>
        <v>409158650.141213</v>
      </c>
      <c r="I16" s="178"/>
      <c r="J16" s="178"/>
      <c r="K16" s="178"/>
      <c r="L16" s="178"/>
      <c r="M16" s="178"/>
      <c r="N16" s="178"/>
      <c r="O16" s="183">
        <f>SUM(O8:O14)</f>
        <v>879784345.95000005</v>
      </c>
      <c r="P16" s="183">
        <f t="shared" ref="P16" si="0">SUM(P8:P14)</f>
        <v>1114345929.7835293</v>
      </c>
      <c r="Q16" s="183">
        <f>SUM(Q8:Q14)</f>
        <v>1216080514.7735293</v>
      </c>
      <c r="R16" s="95"/>
    </row>
    <row r="17" spans="1:17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</row>
    <row r="18" spans="1:17" x14ac:dyDescent="0.25">
      <c r="A18" s="184"/>
      <c r="B18" s="184"/>
      <c r="C18" s="184"/>
      <c r="D18" s="185" t="s">
        <v>388</v>
      </c>
      <c r="E18" s="185">
        <v>4.5960000000000001</v>
      </c>
      <c r="F18" s="185" t="s">
        <v>389</v>
      </c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</row>
    <row r="19" spans="1:17" x14ac:dyDescent="0.25">
      <c r="A19" s="184"/>
      <c r="B19" s="184"/>
      <c r="C19" s="184"/>
      <c r="D19" s="184"/>
      <c r="E19" s="184"/>
      <c r="F19" s="184"/>
      <c r="G19" s="186"/>
      <c r="H19" s="184"/>
      <c r="I19" s="184"/>
      <c r="J19" s="184"/>
      <c r="K19" s="184"/>
      <c r="L19" s="184"/>
      <c r="M19" s="184"/>
      <c r="N19" s="184"/>
      <c r="O19" s="184"/>
      <c r="P19" s="184"/>
      <c r="Q19" s="184"/>
    </row>
    <row r="20" spans="1:17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</row>
    <row r="21" spans="1:17" x14ac:dyDescent="0.25">
      <c r="G21" s="100"/>
      <c r="H21" s="100"/>
    </row>
  </sheetData>
  <mergeCells count="17">
    <mergeCell ref="I5:L5"/>
    <mergeCell ref="M5:M6"/>
    <mergeCell ref="N5:N6"/>
    <mergeCell ref="R5:R6"/>
    <mergeCell ref="Q5:Q6"/>
    <mergeCell ref="P5:P6"/>
    <mergeCell ref="O5:O6"/>
    <mergeCell ref="A15:F15"/>
    <mergeCell ref="A16:F16"/>
    <mergeCell ref="A3:H3"/>
    <mergeCell ref="A5:A6"/>
    <mergeCell ref="B5:B6"/>
    <mergeCell ref="C5:C6"/>
    <mergeCell ref="D5:D6"/>
    <mergeCell ref="E5:E6"/>
    <mergeCell ref="F5:F6"/>
    <mergeCell ref="G5:H5"/>
  </mergeCells>
  <printOptions verticalCentered="1"/>
  <pageMargins left="0.11811023622047245" right="0.11811023622047245" top="0.15748031496062992" bottom="0.15748031496062992" header="0.11811023622047245" footer="0.11811023622047245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5DAC7-0EB4-4858-B313-2BA931EFC7C5}">
  <sheetPr>
    <pageSetUpPr fitToPage="1"/>
  </sheetPr>
  <dimension ref="A2:O49"/>
  <sheetViews>
    <sheetView zoomScale="50" zoomScaleNormal="50" zoomScaleSheetLayoutView="85" workbookViewId="0">
      <selection activeCell="K21" sqref="K21"/>
    </sheetView>
  </sheetViews>
  <sheetFormatPr defaultColWidth="9.140625" defaultRowHeight="12" x14ac:dyDescent="0.2"/>
  <cols>
    <col min="1" max="1" width="8.85546875" style="7" customWidth="1"/>
    <col min="2" max="2" width="16.85546875" style="5" customWidth="1"/>
    <col min="3" max="3" width="13" style="5" customWidth="1"/>
    <col min="4" max="4" width="17.140625" style="6" customWidth="1"/>
    <col min="5" max="5" width="81.5703125" style="6" customWidth="1"/>
    <col min="6" max="6" width="16.5703125" style="6" customWidth="1"/>
    <col min="7" max="7" width="18.42578125" style="6" customWidth="1"/>
    <col min="8" max="8" width="19.5703125" style="6" customWidth="1"/>
    <col min="9" max="9" width="19.42578125" style="6" customWidth="1"/>
    <col min="10" max="10" width="22.5703125" style="6" customWidth="1"/>
    <col min="11" max="11" width="15" style="6" customWidth="1"/>
    <col min="12" max="12" width="40.5703125" style="6" customWidth="1"/>
    <col min="13" max="13" width="15" style="6" customWidth="1"/>
    <col min="14" max="14" width="9.140625" style="6"/>
    <col min="15" max="15" width="12.5703125" style="6" bestFit="1" customWidth="1"/>
    <col min="16" max="16384" width="9.140625" style="6"/>
  </cols>
  <sheetData>
    <row r="2" spans="1:15" x14ac:dyDescent="0.2">
      <c r="A2" s="4" t="s">
        <v>117</v>
      </c>
    </row>
    <row r="4" spans="1:15" x14ac:dyDescent="0.2">
      <c r="A4" s="130" t="s">
        <v>20</v>
      </c>
    </row>
    <row r="5" spans="1:15" ht="12.75" thickBot="1" x14ac:dyDescent="0.25"/>
    <row r="6" spans="1:15" s="9" customFormat="1" ht="72" x14ac:dyDescent="0.25">
      <c r="A6" s="153" t="s">
        <v>0</v>
      </c>
      <c r="B6" s="152" t="s">
        <v>1</v>
      </c>
      <c r="C6" s="152" t="s">
        <v>2</v>
      </c>
      <c r="D6" s="152" t="s">
        <v>3</v>
      </c>
      <c r="E6" s="152" t="s">
        <v>4</v>
      </c>
      <c r="F6" s="152" t="s">
        <v>5</v>
      </c>
      <c r="G6" s="152" t="s">
        <v>6</v>
      </c>
      <c r="H6" s="152" t="s">
        <v>7</v>
      </c>
      <c r="I6" s="152" t="s">
        <v>8</v>
      </c>
      <c r="J6" s="152" t="s">
        <v>9</v>
      </c>
      <c r="K6" s="152" t="s">
        <v>21</v>
      </c>
      <c r="L6" s="8" t="s">
        <v>22</v>
      </c>
    </row>
    <row r="7" spans="1:15" ht="48" x14ac:dyDescent="0.2">
      <c r="A7" s="132" t="s">
        <v>12</v>
      </c>
      <c r="B7" s="129" t="s">
        <v>138</v>
      </c>
      <c r="C7" s="129" t="s">
        <v>70</v>
      </c>
      <c r="D7" s="129" t="s">
        <v>13</v>
      </c>
      <c r="E7" s="129" t="s">
        <v>139</v>
      </c>
      <c r="F7" s="134">
        <v>79800000</v>
      </c>
      <c r="G7" s="134">
        <v>14090000</v>
      </c>
      <c r="H7" s="134" t="s">
        <v>140</v>
      </c>
      <c r="I7" s="129" t="s">
        <v>141</v>
      </c>
      <c r="J7" s="129" t="s">
        <v>142</v>
      </c>
      <c r="K7" s="129">
        <v>2017</v>
      </c>
      <c r="L7" s="151">
        <f ca="1">L7:L38</f>
        <v>0</v>
      </c>
      <c r="O7" s="131"/>
    </row>
    <row r="8" spans="1:15" x14ac:dyDescent="0.2">
      <c r="A8" s="132" t="s">
        <v>58</v>
      </c>
      <c r="B8" s="129" t="s">
        <v>143</v>
      </c>
      <c r="C8" s="129" t="s">
        <v>11</v>
      </c>
      <c r="D8" s="129" t="s">
        <v>64</v>
      </c>
      <c r="E8" s="133" t="s">
        <v>144</v>
      </c>
      <c r="F8" s="134">
        <v>5337749.25</v>
      </c>
      <c r="G8" s="134">
        <v>941955.75</v>
      </c>
      <c r="H8" s="129" t="s">
        <v>145</v>
      </c>
      <c r="I8" s="129" t="s">
        <v>146</v>
      </c>
      <c r="J8" s="129" t="s">
        <v>142</v>
      </c>
      <c r="K8" s="129">
        <v>2015</v>
      </c>
      <c r="L8" s="151"/>
      <c r="O8" s="131"/>
    </row>
    <row r="9" spans="1:15" x14ac:dyDescent="0.2">
      <c r="A9" s="132" t="s">
        <v>58</v>
      </c>
      <c r="B9" s="129" t="s">
        <v>147</v>
      </c>
      <c r="C9" s="129" t="s">
        <v>11</v>
      </c>
      <c r="D9" s="129" t="s">
        <v>66</v>
      </c>
      <c r="E9" s="129" t="s">
        <v>148</v>
      </c>
      <c r="F9" s="134">
        <v>433500</v>
      </c>
      <c r="G9" s="134">
        <v>76500</v>
      </c>
      <c r="H9" s="129" t="s">
        <v>149</v>
      </c>
      <c r="I9" s="129" t="s">
        <v>150</v>
      </c>
      <c r="J9" s="129" t="s">
        <v>72</v>
      </c>
      <c r="K9" s="129">
        <v>2016</v>
      </c>
      <c r="L9" s="137"/>
      <c r="O9" s="131"/>
    </row>
    <row r="10" spans="1:15" x14ac:dyDescent="0.2">
      <c r="A10" s="132" t="s">
        <v>58</v>
      </c>
      <c r="B10" s="129" t="s">
        <v>151</v>
      </c>
      <c r="C10" s="129" t="s">
        <v>11</v>
      </c>
      <c r="D10" s="129" t="s">
        <v>152</v>
      </c>
      <c r="E10" s="129" t="s">
        <v>153</v>
      </c>
      <c r="F10" s="134">
        <v>221000</v>
      </c>
      <c r="G10" s="134">
        <v>39000</v>
      </c>
      <c r="H10" s="129" t="s">
        <v>154</v>
      </c>
      <c r="I10" s="129" t="s">
        <v>150</v>
      </c>
      <c r="J10" s="129" t="s">
        <v>72</v>
      </c>
      <c r="K10" s="129">
        <v>2016</v>
      </c>
      <c r="L10" s="149"/>
      <c r="O10" s="131"/>
    </row>
    <row r="11" spans="1:15" x14ac:dyDescent="0.2">
      <c r="A11" s="132" t="s">
        <v>60</v>
      </c>
      <c r="B11" s="129" t="s">
        <v>155</v>
      </c>
      <c r="C11" s="129" t="s">
        <v>11</v>
      </c>
      <c r="D11" s="129" t="s">
        <v>156</v>
      </c>
      <c r="E11" s="129" t="s">
        <v>157</v>
      </c>
      <c r="F11" s="134">
        <v>5525000</v>
      </c>
      <c r="G11" s="134">
        <v>975000</v>
      </c>
      <c r="H11" s="129" t="s">
        <v>158</v>
      </c>
      <c r="I11" s="129" t="s">
        <v>150</v>
      </c>
      <c r="J11" s="129" t="s">
        <v>72</v>
      </c>
      <c r="K11" s="129">
        <v>2016</v>
      </c>
      <c r="L11" s="149"/>
      <c r="O11" s="131"/>
    </row>
    <row r="12" spans="1:15" ht="12" customHeight="1" x14ac:dyDescent="0.2">
      <c r="A12" s="132" t="s">
        <v>12</v>
      </c>
      <c r="B12" s="129" t="s">
        <v>159</v>
      </c>
      <c r="C12" s="129" t="s">
        <v>11</v>
      </c>
      <c r="D12" s="129" t="s">
        <v>13</v>
      </c>
      <c r="E12" s="129" t="s">
        <v>120</v>
      </c>
      <c r="F12" s="134">
        <v>40000000</v>
      </c>
      <c r="G12" s="134">
        <v>7000000</v>
      </c>
      <c r="H12" s="129" t="s">
        <v>158</v>
      </c>
      <c r="I12" s="129" t="s">
        <v>160</v>
      </c>
      <c r="J12" s="129" t="s">
        <v>161</v>
      </c>
      <c r="K12" s="129">
        <v>2016</v>
      </c>
      <c r="L12" s="149"/>
    </row>
    <row r="13" spans="1:15" ht="18.600000000000001" customHeight="1" x14ac:dyDescent="0.2">
      <c r="A13" s="132" t="s">
        <v>58</v>
      </c>
      <c r="B13" s="129" t="s">
        <v>162</v>
      </c>
      <c r="C13" s="129" t="s">
        <v>11</v>
      </c>
      <c r="D13" s="129" t="s">
        <v>66</v>
      </c>
      <c r="E13" s="129" t="s">
        <v>163</v>
      </c>
      <c r="F13" s="134">
        <v>2018750</v>
      </c>
      <c r="G13" s="134">
        <v>356250</v>
      </c>
      <c r="H13" s="129" t="s">
        <v>164</v>
      </c>
      <c r="I13" s="129" t="s">
        <v>160</v>
      </c>
      <c r="J13" s="129" t="s">
        <v>161</v>
      </c>
      <c r="K13" s="129">
        <v>2016</v>
      </c>
      <c r="L13" s="149"/>
    </row>
    <row r="14" spans="1:15" x14ac:dyDescent="0.2">
      <c r="A14" s="132" t="s">
        <v>60</v>
      </c>
      <c r="B14" s="129" t="s">
        <v>165</v>
      </c>
      <c r="C14" s="129" t="s">
        <v>11</v>
      </c>
      <c r="D14" s="129" t="s">
        <v>156</v>
      </c>
      <c r="E14" s="129" t="s">
        <v>166</v>
      </c>
      <c r="F14" s="134">
        <v>510000</v>
      </c>
      <c r="G14" s="134">
        <v>90000</v>
      </c>
      <c r="H14" s="129" t="s">
        <v>167</v>
      </c>
      <c r="I14" s="129" t="s">
        <v>160</v>
      </c>
      <c r="J14" s="129" t="s">
        <v>161</v>
      </c>
      <c r="K14" s="129">
        <v>2016</v>
      </c>
      <c r="L14" s="149"/>
    </row>
    <row r="15" spans="1:15" ht="36" x14ac:dyDescent="0.2">
      <c r="A15" s="132" t="s">
        <v>60</v>
      </c>
      <c r="B15" s="129" t="s">
        <v>168</v>
      </c>
      <c r="C15" s="129" t="s">
        <v>11</v>
      </c>
      <c r="D15" s="129" t="s">
        <v>156</v>
      </c>
      <c r="E15" s="129" t="s">
        <v>169</v>
      </c>
      <c r="F15" s="134">
        <v>136000</v>
      </c>
      <c r="G15" s="134">
        <v>24000</v>
      </c>
      <c r="H15" s="129" t="s">
        <v>158</v>
      </c>
      <c r="I15" s="129" t="s">
        <v>160</v>
      </c>
      <c r="J15" s="129" t="s">
        <v>161</v>
      </c>
      <c r="K15" s="129">
        <v>2016</v>
      </c>
      <c r="L15" s="149"/>
    </row>
    <row r="16" spans="1:15" x14ac:dyDescent="0.2">
      <c r="A16" s="132" t="s">
        <v>58</v>
      </c>
      <c r="B16" s="129" t="s">
        <v>170</v>
      </c>
      <c r="C16" s="129" t="s">
        <v>11</v>
      </c>
      <c r="D16" s="129" t="s">
        <v>66</v>
      </c>
      <c r="E16" s="129" t="s">
        <v>171</v>
      </c>
      <c r="F16" s="134">
        <v>2116500</v>
      </c>
      <c r="G16" s="134">
        <v>373500</v>
      </c>
      <c r="H16" s="129" t="s">
        <v>172</v>
      </c>
      <c r="I16" s="129" t="s">
        <v>173</v>
      </c>
      <c r="J16" s="129" t="s">
        <v>73</v>
      </c>
      <c r="K16" s="129">
        <v>2017</v>
      </c>
      <c r="L16" s="149"/>
    </row>
    <row r="17" spans="1:12" ht="48" x14ac:dyDescent="0.2">
      <c r="A17" s="132" t="s">
        <v>59</v>
      </c>
      <c r="B17" s="129" t="s">
        <v>174</v>
      </c>
      <c r="C17" s="129" t="s">
        <v>11</v>
      </c>
      <c r="D17" s="129" t="s">
        <v>175</v>
      </c>
      <c r="E17" s="129" t="s">
        <v>136</v>
      </c>
      <c r="F17" s="134">
        <v>90000000</v>
      </c>
      <c r="G17" s="134">
        <v>15882353</v>
      </c>
      <c r="H17" s="129" t="s">
        <v>176</v>
      </c>
      <c r="I17" s="129" t="s">
        <v>173</v>
      </c>
      <c r="J17" s="129" t="s">
        <v>73</v>
      </c>
      <c r="K17" s="129">
        <v>2017</v>
      </c>
      <c r="L17" s="149"/>
    </row>
    <row r="18" spans="1:12" x14ac:dyDescent="0.2">
      <c r="A18" s="132" t="s">
        <v>58</v>
      </c>
      <c r="B18" s="129" t="s">
        <v>177</v>
      </c>
      <c r="C18" s="129" t="s">
        <v>11</v>
      </c>
      <c r="D18" s="129" t="s">
        <v>66</v>
      </c>
      <c r="E18" s="129" t="s">
        <v>178</v>
      </c>
      <c r="F18" s="134">
        <v>2125000</v>
      </c>
      <c r="G18" s="134">
        <v>375000</v>
      </c>
      <c r="H18" s="129" t="s">
        <v>179</v>
      </c>
      <c r="I18" s="129" t="s">
        <v>180</v>
      </c>
      <c r="J18" s="129" t="s">
        <v>74</v>
      </c>
      <c r="K18" s="129">
        <v>2017</v>
      </c>
      <c r="L18" s="149"/>
    </row>
    <row r="19" spans="1:12" ht="24" x14ac:dyDescent="0.2">
      <c r="A19" s="132" t="s">
        <v>58</v>
      </c>
      <c r="B19" s="129" t="s">
        <v>181</v>
      </c>
      <c r="C19" s="129" t="s">
        <v>11</v>
      </c>
      <c r="D19" s="129" t="s">
        <v>182</v>
      </c>
      <c r="E19" s="129" t="s">
        <v>183</v>
      </c>
      <c r="F19" s="134">
        <v>5100850</v>
      </c>
      <c r="G19" s="134">
        <v>900150</v>
      </c>
      <c r="H19" s="129" t="s">
        <v>184</v>
      </c>
      <c r="I19" s="129" t="s">
        <v>185</v>
      </c>
      <c r="J19" s="129" t="s">
        <v>77</v>
      </c>
      <c r="K19" s="129">
        <v>2017</v>
      </c>
      <c r="L19" s="149"/>
    </row>
    <row r="20" spans="1:12" ht="24" x14ac:dyDescent="0.2">
      <c r="A20" s="132" t="s">
        <v>60</v>
      </c>
      <c r="B20" s="129" t="s">
        <v>186</v>
      </c>
      <c r="C20" s="129" t="s">
        <v>11</v>
      </c>
      <c r="D20" s="129" t="s">
        <v>67</v>
      </c>
      <c r="E20" s="129" t="s">
        <v>187</v>
      </c>
      <c r="F20" s="134">
        <v>86030846</v>
      </c>
      <c r="G20" s="134">
        <v>15181914</v>
      </c>
      <c r="H20" s="129" t="s">
        <v>188</v>
      </c>
      <c r="I20" s="129" t="s">
        <v>189</v>
      </c>
      <c r="J20" s="129" t="s">
        <v>190</v>
      </c>
      <c r="K20" s="129">
        <v>2017</v>
      </c>
      <c r="L20" s="149"/>
    </row>
    <row r="21" spans="1:12" x14ac:dyDescent="0.2">
      <c r="A21" s="132" t="s">
        <v>60</v>
      </c>
      <c r="B21" s="129" t="s">
        <v>191</v>
      </c>
      <c r="C21" s="129" t="s">
        <v>11</v>
      </c>
      <c r="D21" s="129" t="s">
        <v>156</v>
      </c>
      <c r="E21" s="129" t="s">
        <v>192</v>
      </c>
      <c r="F21" s="134">
        <v>5295500</v>
      </c>
      <c r="G21" s="134">
        <v>934500</v>
      </c>
      <c r="H21" s="129" t="s">
        <v>193</v>
      </c>
      <c r="I21" s="129" t="s">
        <v>189</v>
      </c>
      <c r="J21" s="129" t="s">
        <v>190</v>
      </c>
      <c r="K21" s="129">
        <v>2017</v>
      </c>
      <c r="L21" s="149"/>
    </row>
    <row r="22" spans="1:12" ht="36" x14ac:dyDescent="0.2">
      <c r="A22" s="132" t="s">
        <v>58</v>
      </c>
      <c r="B22" s="129" t="s">
        <v>194</v>
      </c>
      <c r="C22" s="129" t="s">
        <v>11</v>
      </c>
      <c r="D22" s="129" t="s">
        <v>182</v>
      </c>
      <c r="E22" s="129" t="s">
        <v>195</v>
      </c>
      <c r="F22" s="134">
        <v>15528816</v>
      </c>
      <c r="G22" s="134">
        <v>2740379</v>
      </c>
      <c r="H22" s="129" t="s">
        <v>196</v>
      </c>
      <c r="I22" s="129" t="s">
        <v>189</v>
      </c>
      <c r="J22" s="129" t="s">
        <v>190</v>
      </c>
      <c r="K22" s="129">
        <v>2017</v>
      </c>
      <c r="L22" s="149"/>
    </row>
    <row r="23" spans="1:12" x14ac:dyDescent="0.2">
      <c r="A23" s="132" t="s">
        <v>58</v>
      </c>
      <c r="B23" s="129" t="s">
        <v>197</v>
      </c>
      <c r="C23" s="129" t="s">
        <v>11</v>
      </c>
      <c r="D23" s="129" t="s">
        <v>152</v>
      </c>
      <c r="E23" s="129" t="s">
        <v>198</v>
      </c>
      <c r="F23" s="134">
        <v>26166236</v>
      </c>
      <c r="G23" s="134">
        <v>4617571</v>
      </c>
      <c r="H23" s="129" t="s">
        <v>199</v>
      </c>
      <c r="I23" s="129" t="s">
        <v>200</v>
      </c>
      <c r="J23" s="129" t="s">
        <v>201</v>
      </c>
      <c r="K23" s="129">
        <v>2017</v>
      </c>
      <c r="L23" s="149"/>
    </row>
    <row r="24" spans="1:12" ht="24" x14ac:dyDescent="0.2">
      <c r="A24" s="132" t="s">
        <v>58</v>
      </c>
      <c r="B24" s="129" t="s">
        <v>203</v>
      </c>
      <c r="C24" s="129" t="s">
        <v>11</v>
      </c>
      <c r="D24" s="129" t="s">
        <v>66</v>
      </c>
      <c r="E24" s="129" t="s">
        <v>202</v>
      </c>
      <c r="F24" s="134">
        <v>9461843</v>
      </c>
      <c r="G24" s="134">
        <v>1669737</v>
      </c>
      <c r="H24" s="129" t="s">
        <v>204</v>
      </c>
      <c r="I24" s="129" t="s">
        <v>200</v>
      </c>
      <c r="J24" s="129" t="s">
        <v>201</v>
      </c>
      <c r="K24" s="129">
        <v>2017</v>
      </c>
      <c r="L24" s="151"/>
    </row>
    <row r="25" spans="1:12" ht="24" x14ac:dyDescent="0.2">
      <c r="A25" s="132" t="s">
        <v>60</v>
      </c>
      <c r="B25" s="129" t="s">
        <v>205</v>
      </c>
      <c r="C25" s="129" t="s">
        <v>11</v>
      </c>
      <c r="D25" s="129" t="s">
        <v>67</v>
      </c>
      <c r="E25" s="129" t="s">
        <v>206</v>
      </c>
      <c r="F25" s="134">
        <v>86030846</v>
      </c>
      <c r="G25" s="134">
        <v>15181914</v>
      </c>
      <c r="H25" s="129" t="s">
        <v>207</v>
      </c>
      <c r="I25" s="129" t="s">
        <v>208</v>
      </c>
      <c r="J25" s="129" t="s">
        <v>77</v>
      </c>
      <c r="K25" s="129">
        <v>2017</v>
      </c>
      <c r="L25" s="137"/>
    </row>
    <row r="26" spans="1:12" ht="24" x14ac:dyDescent="0.2">
      <c r="A26" s="132" t="s">
        <v>58</v>
      </c>
      <c r="B26" s="129" t="s">
        <v>209</v>
      </c>
      <c r="C26" s="129" t="s">
        <v>11</v>
      </c>
      <c r="D26" s="129" t="s">
        <v>66</v>
      </c>
      <c r="E26" s="129" t="s">
        <v>210</v>
      </c>
      <c r="F26" s="134">
        <v>2222750</v>
      </c>
      <c r="G26" s="134">
        <v>392250</v>
      </c>
      <c r="H26" s="129" t="s">
        <v>65</v>
      </c>
      <c r="I26" s="129" t="s">
        <v>211</v>
      </c>
      <c r="J26" s="129" t="s">
        <v>75</v>
      </c>
      <c r="K26" s="129">
        <v>2018</v>
      </c>
      <c r="L26" s="149"/>
    </row>
    <row r="27" spans="1:12" ht="151.69999999999999" customHeight="1" x14ac:dyDescent="0.2">
      <c r="A27" s="132" t="s">
        <v>58</v>
      </c>
      <c r="B27" s="129" t="s">
        <v>212</v>
      </c>
      <c r="C27" s="133" t="s">
        <v>11</v>
      </c>
      <c r="D27" s="133" t="s">
        <v>66</v>
      </c>
      <c r="E27" s="133" t="s">
        <v>213</v>
      </c>
      <c r="F27" s="136">
        <v>2988569.7</v>
      </c>
      <c r="G27" s="136">
        <v>351596.43</v>
      </c>
      <c r="H27" s="133" t="s">
        <v>214</v>
      </c>
      <c r="I27" s="133" t="s">
        <v>211</v>
      </c>
      <c r="J27" s="133" t="s">
        <v>75</v>
      </c>
      <c r="K27" s="133">
        <v>2018</v>
      </c>
      <c r="L27" s="150" t="s">
        <v>395</v>
      </c>
    </row>
    <row r="28" spans="1:12" x14ac:dyDescent="0.2">
      <c r="A28" s="132" t="s">
        <v>58</v>
      </c>
      <c r="B28" s="129" t="s">
        <v>215</v>
      </c>
      <c r="C28" s="129" t="s">
        <v>11</v>
      </c>
      <c r="D28" s="129" t="s">
        <v>66</v>
      </c>
      <c r="E28" s="129" t="s">
        <v>216</v>
      </c>
      <c r="F28" s="134">
        <v>1074400</v>
      </c>
      <c r="G28" s="134">
        <v>189600</v>
      </c>
      <c r="H28" s="129" t="s">
        <v>214</v>
      </c>
      <c r="I28" s="129" t="s">
        <v>211</v>
      </c>
      <c r="J28" s="129" t="s">
        <v>75</v>
      </c>
      <c r="K28" s="129">
        <v>2018</v>
      </c>
      <c r="L28" s="149"/>
    </row>
    <row r="29" spans="1:12" ht="24" x14ac:dyDescent="0.2">
      <c r="A29" s="132" t="s">
        <v>59</v>
      </c>
      <c r="B29" s="129" t="s">
        <v>217</v>
      </c>
      <c r="C29" s="129" t="s">
        <v>70</v>
      </c>
      <c r="D29" s="129" t="s">
        <v>218</v>
      </c>
      <c r="E29" s="129" t="s">
        <v>219</v>
      </c>
      <c r="F29" s="134">
        <v>237055731.66999999</v>
      </c>
      <c r="G29" s="134">
        <v>189693346.31</v>
      </c>
      <c r="H29" s="129" t="s">
        <v>220</v>
      </c>
      <c r="I29" s="129" t="s">
        <v>211</v>
      </c>
      <c r="J29" s="129" t="s">
        <v>75</v>
      </c>
      <c r="K29" s="129">
        <v>2018</v>
      </c>
      <c r="L29" s="149"/>
    </row>
    <row r="30" spans="1:12" ht="36" x14ac:dyDescent="0.2">
      <c r="A30" s="132" t="s">
        <v>60</v>
      </c>
      <c r="B30" s="129" t="s">
        <v>221</v>
      </c>
      <c r="C30" s="129" t="s">
        <v>11</v>
      </c>
      <c r="D30" s="129" t="s">
        <v>156</v>
      </c>
      <c r="E30" s="129" t="s">
        <v>222</v>
      </c>
      <c r="F30" s="134">
        <v>17000000</v>
      </c>
      <c r="G30" s="134">
        <v>3000000</v>
      </c>
      <c r="H30" s="129" t="s">
        <v>223</v>
      </c>
      <c r="I30" s="129" t="s">
        <v>224</v>
      </c>
      <c r="J30" s="129" t="s">
        <v>77</v>
      </c>
      <c r="K30" s="129">
        <v>2018</v>
      </c>
      <c r="L30" s="149"/>
    </row>
    <row r="31" spans="1:12" x14ac:dyDescent="0.2">
      <c r="A31" s="132" t="s">
        <v>58</v>
      </c>
      <c r="B31" s="129" t="s">
        <v>225</v>
      </c>
      <c r="C31" s="129" t="s">
        <v>11</v>
      </c>
      <c r="D31" s="129" t="s">
        <v>66</v>
      </c>
      <c r="E31" s="129" t="s">
        <v>226</v>
      </c>
      <c r="F31" s="134">
        <v>3736005</v>
      </c>
      <c r="G31" s="134">
        <v>659295</v>
      </c>
      <c r="H31" s="129" t="s">
        <v>223</v>
      </c>
      <c r="I31" s="129" t="s">
        <v>224</v>
      </c>
      <c r="J31" s="129" t="s">
        <v>77</v>
      </c>
      <c r="K31" s="129">
        <v>2018</v>
      </c>
      <c r="L31" s="149"/>
    </row>
    <row r="32" spans="1:12" ht="60" x14ac:dyDescent="0.2">
      <c r="A32" s="135" t="s">
        <v>58</v>
      </c>
      <c r="B32" s="133" t="s">
        <v>227</v>
      </c>
      <c r="C32" s="133" t="s">
        <v>11</v>
      </c>
      <c r="D32" s="133" t="s">
        <v>66</v>
      </c>
      <c r="E32" s="133" t="s">
        <v>228</v>
      </c>
      <c r="F32" s="136">
        <v>15407800</v>
      </c>
      <c r="G32" s="136">
        <v>812682.35</v>
      </c>
      <c r="H32" s="133" t="s">
        <v>229</v>
      </c>
      <c r="I32" s="133" t="s">
        <v>224</v>
      </c>
      <c r="J32" s="133" t="s">
        <v>77</v>
      </c>
      <c r="K32" s="133">
        <v>2018</v>
      </c>
      <c r="L32" s="150" t="s">
        <v>396</v>
      </c>
    </row>
    <row r="33" spans="1:13" x14ac:dyDescent="0.2">
      <c r="A33" s="132" t="s">
        <v>58</v>
      </c>
      <c r="B33" s="129" t="s">
        <v>230</v>
      </c>
      <c r="C33" s="129" t="s">
        <v>11</v>
      </c>
      <c r="D33" s="129" t="s">
        <v>66</v>
      </c>
      <c r="E33" s="129" t="s">
        <v>231</v>
      </c>
      <c r="F33" s="134">
        <v>4499985</v>
      </c>
      <c r="G33" s="134">
        <v>794115</v>
      </c>
      <c r="H33" s="129" t="s">
        <v>232</v>
      </c>
      <c r="I33" s="129" t="s">
        <v>233</v>
      </c>
      <c r="J33" s="129" t="s">
        <v>234</v>
      </c>
      <c r="K33" s="129">
        <v>2018</v>
      </c>
      <c r="L33" s="149"/>
    </row>
    <row r="34" spans="1:13" x14ac:dyDescent="0.2">
      <c r="A34" s="132" t="s">
        <v>58</v>
      </c>
      <c r="B34" s="129" t="s">
        <v>235</v>
      </c>
      <c r="C34" s="129" t="s">
        <v>11</v>
      </c>
      <c r="D34" s="129" t="s">
        <v>64</v>
      </c>
      <c r="E34" s="129" t="s">
        <v>236</v>
      </c>
      <c r="F34" s="134">
        <v>5366418</v>
      </c>
      <c r="G34" s="134">
        <v>947015</v>
      </c>
      <c r="H34" s="129" t="s">
        <v>237</v>
      </c>
      <c r="I34" s="129" t="s">
        <v>238</v>
      </c>
      <c r="J34" s="129" t="s">
        <v>77</v>
      </c>
      <c r="K34" s="129">
        <v>2018</v>
      </c>
      <c r="L34" s="149"/>
      <c r="M34" s="5"/>
    </row>
    <row r="35" spans="1:13" ht="24" x14ac:dyDescent="0.2">
      <c r="A35" s="135" t="s">
        <v>60</v>
      </c>
      <c r="B35" s="133" t="s">
        <v>239</v>
      </c>
      <c r="C35" s="133" t="s">
        <v>11</v>
      </c>
      <c r="D35" s="133" t="s">
        <v>67</v>
      </c>
      <c r="E35" s="133" t="s">
        <v>240</v>
      </c>
      <c r="F35" s="136">
        <v>63640597.979999997</v>
      </c>
      <c r="G35" s="136">
        <v>11230693.76</v>
      </c>
      <c r="H35" s="133" t="s">
        <v>241</v>
      </c>
      <c r="I35" s="133" t="s">
        <v>242</v>
      </c>
      <c r="J35" s="133" t="s">
        <v>77</v>
      </c>
      <c r="K35" s="133">
        <v>2018</v>
      </c>
      <c r="L35" s="149"/>
    </row>
    <row r="36" spans="1:13" ht="24" x14ac:dyDescent="0.2">
      <c r="A36" s="132" t="s">
        <v>58</v>
      </c>
      <c r="B36" s="129" t="s">
        <v>243</v>
      </c>
      <c r="C36" s="129" t="s">
        <v>11</v>
      </c>
      <c r="D36" s="129" t="s">
        <v>66</v>
      </c>
      <c r="E36" s="129" t="s">
        <v>163</v>
      </c>
      <c r="F36" s="134">
        <v>2507500</v>
      </c>
      <c r="G36" s="134">
        <v>442500</v>
      </c>
      <c r="H36" s="129" t="s">
        <v>68</v>
      </c>
      <c r="I36" s="129" t="s">
        <v>244</v>
      </c>
      <c r="J36" s="129" t="s">
        <v>245</v>
      </c>
      <c r="K36" s="129">
        <v>2019</v>
      </c>
      <c r="L36" s="149"/>
    </row>
    <row r="37" spans="1:13" ht="36" x14ac:dyDescent="0.2">
      <c r="A37" s="132" t="s">
        <v>58</v>
      </c>
      <c r="B37" s="129" t="s">
        <v>246</v>
      </c>
      <c r="C37" s="129" t="s">
        <v>11</v>
      </c>
      <c r="D37" s="129" t="s">
        <v>182</v>
      </c>
      <c r="E37" s="129" t="s">
        <v>195</v>
      </c>
      <c r="F37" s="134">
        <v>8500000</v>
      </c>
      <c r="G37" s="134">
        <v>1500000</v>
      </c>
      <c r="H37" s="129" t="s">
        <v>247</v>
      </c>
      <c r="I37" s="129" t="s">
        <v>244</v>
      </c>
      <c r="J37" s="129" t="s">
        <v>245</v>
      </c>
      <c r="K37" s="129">
        <v>2019</v>
      </c>
      <c r="L37" s="149"/>
    </row>
    <row r="38" spans="1:13" ht="36" x14ac:dyDescent="0.2">
      <c r="A38" s="132" t="s">
        <v>59</v>
      </c>
      <c r="B38" s="129" t="s">
        <v>248</v>
      </c>
      <c r="C38" s="129" t="s">
        <v>70</v>
      </c>
      <c r="D38" s="129" t="s">
        <v>71</v>
      </c>
      <c r="E38" s="129" t="s">
        <v>249</v>
      </c>
      <c r="F38" s="134">
        <v>21026896.109999999</v>
      </c>
      <c r="G38" s="134">
        <v>10573103.890000001</v>
      </c>
      <c r="H38" s="129" t="s">
        <v>250</v>
      </c>
      <c r="I38" s="129" t="s">
        <v>244</v>
      </c>
      <c r="J38" s="129" t="s">
        <v>245</v>
      </c>
      <c r="K38" s="129">
        <v>2019</v>
      </c>
      <c r="L38" s="149"/>
    </row>
    <row r="39" spans="1:13" x14ac:dyDescent="0.2">
      <c r="A39" s="132" t="s">
        <v>58</v>
      </c>
      <c r="B39" s="129" t="s">
        <v>251</v>
      </c>
      <c r="C39" s="129" t="s">
        <v>11</v>
      </c>
      <c r="D39" s="129" t="s">
        <v>152</v>
      </c>
      <c r="E39" s="133" t="s">
        <v>252</v>
      </c>
      <c r="F39" s="134">
        <v>25500000</v>
      </c>
      <c r="G39" s="134">
        <v>4500000</v>
      </c>
      <c r="H39" s="129" t="s">
        <v>253</v>
      </c>
      <c r="I39" s="129" t="s">
        <v>254</v>
      </c>
      <c r="J39" s="129" t="s">
        <v>76</v>
      </c>
      <c r="K39" s="129">
        <v>2019</v>
      </c>
      <c r="L39" s="149"/>
    </row>
    <row r="40" spans="1:13" x14ac:dyDescent="0.2">
      <c r="A40" s="132" t="s">
        <v>58</v>
      </c>
      <c r="B40" s="129" t="s">
        <v>255</v>
      </c>
      <c r="C40" s="129" t="s">
        <v>11</v>
      </c>
      <c r="D40" s="129" t="s">
        <v>66</v>
      </c>
      <c r="E40" s="129" t="s">
        <v>256</v>
      </c>
      <c r="F40" s="134">
        <v>7891400</v>
      </c>
      <c r="G40" s="134">
        <v>1392600</v>
      </c>
      <c r="H40" s="129" t="s">
        <v>253</v>
      </c>
      <c r="I40" s="129" t="s">
        <v>254</v>
      </c>
      <c r="J40" s="129" t="s">
        <v>76</v>
      </c>
      <c r="K40" s="129">
        <v>2019</v>
      </c>
      <c r="L40" s="149"/>
    </row>
    <row r="41" spans="1:13" ht="36" x14ac:dyDescent="0.2">
      <c r="A41" s="132" t="s">
        <v>60</v>
      </c>
      <c r="B41" s="129" t="s">
        <v>257</v>
      </c>
      <c r="C41" s="129" t="s">
        <v>11</v>
      </c>
      <c r="D41" s="129" t="s">
        <v>67</v>
      </c>
      <c r="E41" s="129" t="s">
        <v>258</v>
      </c>
      <c r="F41" s="134">
        <v>90000000</v>
      </c>
      <c r="G41" s="134">
        <v>15882353</v>
      </c>
      <c r="H41" s="138" t="s">
        <v>253</v>
      </c>
      <c r="I41" s="138" t="s">
        <v>254</v>
      </c>
      <c r="J41" s="138" t="s">
        <v>76</v>
      </c>
      <c r="K41" s="129">
        <v>2019</v>
      </c>
      <c r="L41" s="149"/>
    </row>
    <row r="42" spans="1:13" ht="24" x14ac:dyDescent="0.2">
      <c r="A42" s="139" t="s">
        <v>58</v>
      </c>
      <c r="B42" s="44" t="s">
        <v>259</v>
      </c>
      <c r="C42" s="44" t="s">
        <v>11</v>
      </c>
      <c r="D42" s="140" t="s">
        <v>66</v>
      </c>
      <c r="E42" s="129" t="s">
        <v>260</v>
      </c>
      <c r="F42" s="141">
        <v>2836871</v>
      </c>
      <c r="G42" s="141">
        <v>500625</v>
      </c>
      <c r="H42" s="138" t="s">
        <v>68</v>
      </c>
      <c r="I42" s="138" t="s">
        <v>261</v>
      </c>
      <c r="J42" s="138" t="s">
        <v>262</v>
      </c>
      <c r="K42" s="129">
        <v>2019</v>
      </c>
      <c r="L42" s="149"/>
    </row>
    <row r="43" spans="1:13" ht="24" x14ac:dyDescent="0.2">
      <c r="A43" s="139" t="s">
        <v>58</v>
      </c>
      <c r="B43" s="129" t="s">
        <v>263</v>
      </c>
      <c r="C43" s="129" t="s">
        <v>11</v>
      </c>
      <c r="D43" s="129" t="s">
        <v>152</v>
      </c>
      <c r="E43" s="129" t="s">
        <v>264</v>
      </c>
      <c r="F43" s="134">
        <v>11900000</v>
      </c>
      <c r="G43" s="134">
        <v>2100000</v>
      </c>
      <c r="H43" s="138" t="s">
        <v>265</v>
      </c>
      <c r="I43" s="138" t="s">
        <v>266</v>
      </c>
      <c r="J43" s="138" t="s">
        <v>267</v>
      </c>
      <c r="K43" s="129">
        <v>2020</v>
      </c>
      <c r="L43" s="149"/>
    </row>
    <row r="44" spans="1:13" x14ac:dyDescent="0.2">
      <c r="A44" s="139" t="s">
        <v>12</v>
      </c>
      <c r="B44" s="129" t="s">
        <v>268</v>
      </c>
      <c r="C44" s="129" t="s">
        <v>11</v>
      </c>
      <c r="D44" s="129" t="s">
        <v>13</v>
      </c>
      <c r="E44" s="129" t="s">
        <v>269</v>
      </c>
      <c r="F44" s="134">
        <v>4000000</v>
      </c>
      <c r="G44" s="134">
        <v>705882</v>
      </c>
      <c r="H44" s="138" t="s">
        <v>265</v>
      </c>
      <c r="I44" s="138" t="s">
        <v>270</v>
      </c>
      <c r="J44" s="138" t="s">
        <v>77</v>
      </c>
      <c r="K44" s="129">
        <v>2020</v>
      </c>
      <c r="L44" s="149"/>
    </row>
    <row r="45" spans="1:13" ht="24" x14ac:dyDescent="0.2">
      <c r="A45" s="139" t="s">
        <v>59</v>
      </c>
      <c r="B45" s="129" t="s">
        <v>271</v>
      </c>
      <c r="C45" s="129" t="s">
        <v>70</v>
      </c>
      <c r="D45" s="129" t="s">
        <v>272</v>
      </c>
      <c r="E45" s="129" t="s">
        <v>273</v>
      </c>
      <c r="F45" s="134">
        <v>5353767.5</v>
      </c>
      <c r="G45" s="134">
        <v>1164112.78</v>
      </c>
      <c r="H45" s="138" t="s">
        <v>274</v>
      </c>
      <c r="I45" s="138" t="s">
        <v>275</v>
      </c>
      <c r="J45" s="138" t="s">
        <v>77</v>
      </c>
      <c r="K45" s="129">
        <v>2020</v>
      </c>
      <c r="L45" s="149"/>
    </row>
    <row r="46" spans="1:13" ht="24" x14ac:dyDescent="0.2">
      <c r="A46" s="139" t="s">
        <v>60</v>
      </c>
      <c r="B46" s="129" t="s">
        <v>276</v>
      </c>
      <c r="C46" s="129" t="s">
        <v>11</v>
      </c>
      <c r="D46" s="129" t="s">
        <v>67</v>
      </c>
      <c r="E46" s="129" t="s">
        <v>277</v>
      </c>
      <c r="F46" s="134">
        <v>40000000</v>
      </c>
      <c r="G46" s="134">
        <v>7058824</v>
      </c>
      <c r="H46" s="138" t="s">
        <v>69</v>
      </c>
      <c r="I46" s="138" t="s">
        <v>278</v>
      </c>
      <c r="J46" s="138" t="s">
        <v>77</v>
      </c>
      <c r="K46" s="129">
        <v>2020</v>
      </c>
      <c r="L46" s="149"/>
    </row>
    <row r="47" spans="1:13" ht="12.75" thickBot="1" x14ac:dyDescent="0.25">
      <c r="A47" s="142" t="s">
        <v>60</v>
      </c>
      <c r="B47" s="143" t="s">
        <v>279</v>
      </c>
      <c r="C47" s="143" t="s">
        <v>11</v>
      </c>
      <c r="D47" s="144" t="s">
        <v>67</v>
      </c>
      <c r="E47" s="144" t="s">
        <v>357</v>
      </c>
      <c r="F47" s="187">
        <v>40000000</v>
      </c>
      <c r="G47" s="144">
        <v>7058824</v>
      </c>
      <c r="H47" s="144" t="s">
        <v>280</v>
      </c>
      <c r="I47" s="144" t="s">
        <v>281</v>
      </c>
      <c r="J47" s="144" t="s">
        <v>77</v>
      </c>
      <c r="K47" s="188">
        <v>2021</v>
      </c>
      <c r="L47" s="148"/>
    </row>
    <row r="48" spans="1:13" ht="12.75" thickBot="1" x14ac:dyDescent="0.25">
      <c r="E48" s="147" t="s">
        <v>387</v>
      </c>
      <c r="F48" s="146">
        <f>SUM(F7:F47)</f>
        <v>1074347128.21</v>
      </c>
      <c r="G48" s="145">
        <f>SUM(G7:G47)</f>
        <v>342399142.26999998</v>
      </c>
    </row>
    <row r="49" spans="6:6" x14ac:dyDescent="0.2">
      <c r="F49" s="131" t="s">
        <v>95</v>
      </c>
    </row>
  </sheetData>
  <autoFilter ref="A6:L8" xr:uid="{00000000-0009-0000-0000-000000000000}"/>
  <dataValidations count="1">
    <dataValidation type="list" allowBlank="1" showInputMessage="1" showErrorMessage="1" prompt="wybierz PI" sqref="A20:A23" xr:uid="{EBF64C06-5B83-4CD6-B64C-A84FBEEF0F0E}">
      <formula1>skroty_PI</formula1>
    </dataValidation>
  </dataValidation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24"/>
  <sheetViews>
    <sheetView zoomScale="60" zoomScaleNormal="60" zoomScaleSheetLayoutView="70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5" x14ac:dyDescent="0.25"/>
  <cols>
    <col min="1" max="1" width="14.140625" style="25" customWidth="1"/>
    <col min="2" max="2" width="5.85546875" style="18" customWidth="1"/>
    <col min="3" max="3" width="8.140625" style="18" customWidth="1"/>
    <col min="4" max="4" width="7.42578125" style="18" customWidth="1"/>
    <col min="5" max="5" width="12.85546875" style="18" customWidth="1"/>
    <col min="6" max="6" width="8.140625" style="18" customWidth="1"/>
    <col min="7" max="7" width="29.5703125" style="18" customWidth="1"/>
    <col min="8" max="8" width="7.5703125" style="18" customWidth="1"/>
    <col min="9" max="9" width="58.85546875" style="18" customWidth="1"/>
    <col min="10" max="10" width="12.5703125" style="18" customWidth="1"/>
    <col min="11" max="11" width="28.85546875" style="18" customWidth="1"/>
    <col min="12" max="12" width="10.85546875" style="18" customWidth="1"/>
    <col min="13" max="13" width="35" style="18" customWidth="1"/>
    <col min="14" max="14" width="17.140625" style="18" customWidth="1"/>
    <col min="15" max="15" width="16.140625" style="18" customWidth="1"/>
    <col min="16" max="16" width="20.140625" style="18" customWidth="1"/>
    <col min="17" max="17" width="18.7109375" style="18" customWidth="1"/>
    <col min="18" max="18" width="59.28515625" style="25" customWidth="1"/>
    <col min="19" max="19" width="9.85546875" style="18" customWidth="1"/>
    <col min="20" max="20" width="11" style="18" customWidth="1"/>
    <col min="21" max="21" width="7.42578125" style="18" customWidth="1"/>
    <col min="22" max="22" width="7.85546875" style="18" customWidth="1"/>
    <col min="23" max="23" width="8" style="18" customWidth="1"/>
    <col min="24" max="24" width="5.42578125" style="18" customWidth="1"/>
    <col min="25" max="25" width="7.5703125" style="18" customWidth="1"/>
    <col min="26" max="26" width="96.85546875" style="26" customWidth="1"/>
    <col min="27" max="27" width="9.140625" style="18"/>
    <col min="28" max="28" width="16.5703125" style="18" customWidth="1"/>
    <col min="29" max="29" width="9.140625" style="18"/>
    <col min="30" max="30" width="6.5703125" style="18" customWidth="1"/>
    <col min="31" max="16384" width="9.140625" style="18"/>
  </cols>
  <sheetData>
    <row r="1" spans="1:30" x14ac:dyDescent="0.25">
      <c r="A1" s="10" t="s">
        <v>117</v>
      </c>
    </row>
    <row r="2" spans="1:30" ht="13.5" customHeight="1" x14ac:dyDescent="0.25"/>
    <row r="3" spans="1:30" s="12" customFormat="1" x14ac:dyDescent="0.25">
      <c r="A3" s="10" t="s">
        <v>55</v>
      </c>
      <c r="H3" s="13"/>
      <c r="N3" s="14"/>
      <c r="O3" s="14"/>
      <c r="P3" s="14"/>
      <c r="Q3" s="14"/>
      <c r="R3" s="11"/>
      <c r="Z3" s="15"/>
    </row>
    <row r="4" spans="1:30" ht="111.75" customHeight="1" x14ac:dyDescent="0.25">
      <c r="A4" s="166" t="s">
        <v>23</v>
      </c>
      <c r="B4" s="166" t="s">
        <v>24</v>
      </c>
      <c r="C4" s="166" t="s">
        <v>25</v>
      </c>
      <c r="D4" s="16" t="s">
        <v>26</v>
      </c>
      <c r="E4" s="166" t="s">
        <v>27</v>
      </c>
      <c r="F4" s="166" t="s">
        <v>28</v>
      </c>
      <c r="G4" s="166" t="s">
        <v>29</v>
      </c>
      <c r="H4" s="166" t="s">
        <v>30</v>
      </c>
      <c r="I4" s="166" t="s">
        <v>31</v>
      </c>
      <c r="J4" s="166" t="s">
        <v>32</v>
      </c>
      <c r="K4" s="166" t="s">
        <v>33</v>
      </c>
      <c r="L4" s="166" t="s">
        <v>34</v>
      </c>
      <c r="M4" s="166" t="s">
        <v>4</v>
      </c>
      <c r="N4" s="164" t="s">
        <v>35</v>
      </c>
      <c r="O4" s="165"/>
      <c r="P4" s="164" t="s">
        <v>36</v>
      </c>
      <c r="Q4" s="165"/>
      <c r="R4" s="166" t="s">
        <v>37</v>
      </c>
      <c r="S4" s="17" t="s">
        <v>38</v>
      </c>
      <c r="T4" s="164" t="s">
        <v>39</v>
      </c>
      <c r="U4" s="165"/>
      <c r="V4" s="17" t="s">
        <v>40</v>
      </c>
      <c r="W4" s="17" t="s">
        <v>41</v>
      </c>
      <c r="X4" s="17" t="s">
        <v>42</v>
      </c>
      <c r="Y4" s="17" t="s">
        <v>43</v>
      </c>
      <c r="Z4" s="17" t="s">
        <v>44</v>
      </c>
      <c r="AD4" s="19" t="s">
        <v>45</v>
      </c>
    </row>
    <row r="5" spans="1:30" s="19" customFormat="1" ht="24.6" customHeight="1" x14ac:dyDescent="0.25">
      <c r="A5" s="167"/>
      <c r="B5" s="167"/>
      <c r="C5" s="167"/>
      <c r="D5" s="17" t="s">
        <v>46</v>
      </c>
      <c r="E5" s="167"/>
      <c r="F5" s="167"/>
      <c r="G5" s="167"/>
      <c r="H5" s="167"/>
      <c r="I5" s="167"/>
      <c r="J5" s="167"/>
      <c r="K5" s="167"/>
      <c r="L5" s="167"/>
      <c r="M5" s="167"/>
      <c r="N5" s="17" t="s">
        <v>5</v>
      </c>
      <c r="O5" s="17" t="s">
        <v>6</v>
      </c>
      <c r="P5" s="17" t="s">
        <v>5</v>
      </c>
      <c r="Q5" s="17" t="s">
        <v>6</v>
      </c>
      <c r="R5" s="167"/>
      <c r="S5" s="17" t="s">
        <v>46</v>
      </c>
      <c r="T5" s="17" t="s">
        <v>46</v>
      </c>
      <c r="U5" s="17" t="s">
        <v>47</v>
      </c>
      <c r="V5" s="17" t="s">
        <v>46</v>
      </c>
      <c r="W5" s="17" t="s">
        <v>46</v>
      </c>
      <c r="X5" s="17" t="s">
        <v>46</v>
      </c>
      <c r="Y5" s="17"/>
      <c r="Z5" s="17"/>
      <c r="AD5" s="19" t="s">
        <v>48</v>
      </c>
    </row>
    <row r="6" spans="1:30" s="19" customFormat="1" ht="19.350000000000001" customHeight="1" x14ac:dyDescent="0.25">
      <c r="A6" s="20">
        <v>1</v>
      </c>
      <c r="B6" s="20">
        <v>2</v>
      </c>
      <c r="C6" s="20">
        <v>3</v>
      </c>
      <c r="D6" s="21">
        <v>4</v>
      </c>
      <c r="E6" s="20">
        <v>5</v>
      </c>
      <c r="F6" s="20">
        <v>6</v>
      </c>
      <c r="G6" s="22">
        <v>7</v>
      </c>
      <c r="H6" s="22">
        <v>8</v>
      </c>
      <c r="I6" s="20">
        <v>9</v>
      </c>
      <c r="J6" s="20">
        <v>10</v>
      </c>
      <c r="K6" s="22">
        <v>11</v>
      </c>
      <c r="L6" s="22">
        <v>12</v>
      </c>
      <c r="M6" s="22">
        <v>13</v>
      </c>
      <c r="N6" s="23">
        <v>14</v>
      </c>
      <c r="O6" s="23">
        <v>15</v>
      </c>
      <c r="P6" s="23">
        <v>16</v>
      </c>
      <c r="Q6" s="23">
        <v>17</v>
      </c>
      <c r="R6" s="22">
        <v>18</v>
      </c>
      <c r="S6" s="23">
        <v>19</v>
      </c>
      <c r="T6" s="23">
        <v>20</v>
      </c>
      <c r="U6" s="23">
        <v>21</v>
      </c>
      <c r="V6" s="23">
        <v>22</v>
      </c>
      <c r="W6" s="23">
        <v>23</v>
      </c>
      <c r="X6" s="23">
        <v>24</v>
      </c>
      <c r="Y6" s="23">
        <v>25</v>
      </c>
      <c r="Z6" s="24">
        <v>26</v>
      </c>
      <c r="AD6" s="19" t="s">
        <v>49</v>
      </c>
    </row>
    <row r="7" spans="1:30" ht="102" x14ac:dyDescent="0.25">
      <c r="A7" s="45" t="s">
        <v>282</v>
      </c>
      <c r="B7" s="45" t="s">
        <v>63</v>
      </c>
      <c r="C7" s="45" t="s">
        <v>283</v>
      </c>
      <c r="D7" s="45" t="s">
        <v>51</v>
      </c>
      <c r="E7" s="45" t="s">
        <v>284</v>
      </c>
      <c r="F7" s="46" t="s">
        <v>285</v>
      </c>
      <c r="G7" s="47" t="s">
        <v>286</v>
      </c>
      <c r="H7" s="48" t="s">
        <v>287</v>
      </c>
      <c r="I7" s="48"/>
      <c r="J7" s="48"/>
      <c r="K7" s="49" t="s">
        <v>288</v>
      </c>
      <c r="L7" s="48"/>
      <c r="M7" s="46" t="s">
        <v>166</v>
      </c>
      <c r="N7" s="116">
        <v>15099395.41</v>
      </c>
      <c r="O7" s="51">
        <v>2664599.2000000002</v>
      </c>
      <c r="P7" s="50">
        <v>14663219.529999999</v>
      </c>
      <c r="Q7" s="50">
        <v>5252226.18</v>
      </c>
      <c r="R7" s="47" t="s">
        <v>289</v>
      </c>
      <c r="S7" s="48" t="s">
        <v>50</v>
      </c>
      <c r="T7" s="48" t="s">
        <v>51</v>
      </c>
      <c r="U7" s="48">
        <v>7</v>
      </c>
      <c r="V7" s="48" t="s">
        <v>51</v>
      </c>
      <c r="W7" s="48" t="s">
        <v>51</v>
      </c>
      <c r="X7" s="47" t="s">
        <v>51</v>
      </c>
      <c r="Y7" s="52" t="s">
        <v>290</v>
      </c>
      <c r="Z7" s="52" t="s">
        <v>359</v>
      </c>
    </row>
    <row r="8" spans="1:30" ht="164.25" customHeight="1" x14ac:dyDescent="0.25">
      <c r="A8" s="53" t="s">
        <v>282</v>
      </c>
      <c r="B8" s="48" t="s">
        <v>63</v>
      </c>
      <c r="C8" s="46" t="s">
        <v>78</v>
      </c>
      <c r="D8" s="45" t="s">
        <v>50</v>
      </c>
      <c r="E8" s="82"/>
      <c r="F8" s="83"/>
      <c r="G8" s="46" t="s">
        <v>291</v>
      </c>
      <c r="H8" s="45" t="s">
        <v>287</v>
      </c>
      <c r="I8" s="46" t="s">
        <v>292</v>
      </c>
      <c r="J8" s="47" t="s">
        <v>293</v>
      </c>
      <c r="K8" s="117"/>
      <c r="L8" s="117"/>
      <c r="M8" s="46" t="s">
        <v>294</v>
      </c>
      <c r="N8" s="116">
        <v>33006069.75</v>
      </c>
      <c r="O8" s="50">
        <v>5824600.5499999998</v>
      </c>
      <c r="P8" s="50">
        <v>33006069.75</v>
      </c>
      <c r="Q8" s="50">
        <v>5824600.5499999998</v>
      </c>
      <c r="R8" s="46" t="s">
        <v>295</v>
      </c>
      <c r="S8" s="45" t="s">
        <v>50</v>
      </c>
      <c r="T8" s="45" t="s">
        <v>51</v>
      </c>
      <c r="U8" s="45">
        <v>110</v>
      </c>
      <c r="V8" s="45" t="s">
        <v>51</v>
      </c>
      <c r="W8" s="45" t="s">
        <v>51</v>
      </c>
      <c r="X8" s="46" t="s">
        <v>51</v>
      </c>
      <c r="Y8" s="46" t="s">
        <v>296</v>
      </c>
      <c r="Z8" s="54" t="s">
        <v>391</v>
      </c>
    </row>
    <row r="9" spans="1:30" ht="325.5" customHeight="1" x14ac:dyDescent="0.25">
      <c r="A9" s="48" t="s">
        <v>282</v>
      </c>
      <c r="B9" s="48" t="s">
        <v>53</v>
      </c>
      <c r="C9" s="46" t="s">
        <v>78</v>
      </c>
      <c r="D9" s="45" t="s">
        <v>50</v>
      </c>
      <c r="E9" s="45"/>
      <c r="F9" s="46"/>
      <c r="G9" s="46" t="s">
        <v>297</v>
      </c>
      <c r="H9" s="45" t="s">
        <v>287</v>
      </c>
      <c r="I9" s="46" t="s">
        <v>298</v>
      </c>
      <c r="J9" s="46" t="s">
        <v>299</v>
      </c>
      <c r="K9" s="47"/>
      <c r="L9" s="47"/>
      <c r="M9" s="46" t="s">
        <v>300</v>
      </c>
      <c r="N9" s="73">
        <v>19998085.120000001</v>
      </c>
      <c r="O9" s="51" t="s">
        <v>301</v>
      </c>
      <c r="P9" s="51">
        <v>19998085.120000001</v>
      </c>
      <c r="Q9" s="51">
        <v>202000.87</v>
      </c>
      <c r="R9" s="46" t="s">
        <v>302</v>
      </c>
      <c r="S9" s="45" t="s">
        <v>50</v>
      </c>
      <c r="T9" s="45" t="s">
        <v>50</v>
      </c>
      <c r="U9" s="45">
        <v>10</v>
      </c>
      <c r="V9" s="45" t="s">
        <v>51</v>
      </c>
      <c r="W9" s="45" t="s">
        <v>51</v>
      </c>
      <c r="X9" s="46" t="s">
        <v>51</v>
      </c>
      <c r="Y9" s="46" t="s">
        <v>290</v>
      </c>
      <c r="Z9" s="118" t="s">
        <v>366</v>
      </c>
    </row>
    <row r="10" spans="1:30" ht="409.5" x14ac:dyDescent="0.25">
      <c r="A10" s="48" t="s">
        <v>282</v>
      </c>
      <c r="B10" s="48" t="s">
        <v>53</v>
      </c>
      <c r="C10" s="46" t="s">
        <v>78</v>
      </c>
      <c r="D10" s="45" t="s">
        <v>50</v>
      </c>
      <c r="E10" s="45"/>
      <c r="F10" s="46"/>
      <c r="G10" s="46" t="s">
        <v>297</v>
      </c>
      <c r="H10" s="45" t="s">
        <v>287</v>
      </c>
      <c r="I10" s="47" t="s">
        <v>303</v>
      </c>
      <c r="J10" s="47" t="s">
        <v>304</v>
      </c>
      <c r="K10" s="117"/>
      <c r="L10" s="117"/>
      <c r="M10" s="46" t="s">
        <v>305</v>
      </c>
      <c r="N10" s="73">
        <v>12200565.939999999</v>
      </c>
      <c r="O10" s="51">
        <v>123238.05000000075</v>
      </c>
      <c r="P10" s="50">
        <v>12200565.939999999</v>
      </c>
      <c r="Q10" s="51">
        <v>123238.05000000075</v>
      </c>
      <c r="R10" s="46" t="s">
        <v>302</v>
      </c>
      <c r="S10" s="45" t="s">
        <v>51</v>
      </c>
      <c r="T10" s="45" t="s">
        <v>80</v>
      </c>
      <c r="U10" s="45">
        <v>1</v>
      </c>
      <c r="V10" s="45" t="s">
        <v>51</v>
      </c>
      <c r="W10" s="45" t="s">
        <v>50</v>
      </c>
      <c r="X10" s="46" t="s">
        <v>51</v>
      </c>
      <c r="Y10" s="46" t="s">
        <v>290</v>
      </c>
      <c r="Z10" s="118" t="s">
        <v>367</v>
      </c>
    </row>
    <row r="11" spans="1:30" ht="63.75" x14ac:dyDescent="0.25">
      <c r="A11" s="53" t="s">
        <v>282</v>
      </c>
      <c r="B11" s="48" t="s">
        <v>63</v>
      </c>
      <c r="C11" s="47" t="s">
        <v>283</v>
      </c>
      <c r="D11" s="45" t="s">
        <v>51</v>
      </c>
      <c r="E11" s="45" t="s">
        <v>221</v>
      </c>
      <c r="F11" s="46" t="s">
        <v>224</v>
      </c>
      <c r="G11" s="46" t="s">
        <v>306</v>
      </c>
      <c r="H11" s="45" t="s">
        <v>287</v>
      </c>
      <c r="I11" s="45"/>
      <c r="J11" s="45"/>
      <c r="K11" s="48"/>
      <c r="L11" s="48"/>
      <c r="M11" s="46" t="s">
        <v>307</v>
      </c>
      <c r="N11" s="87">
        <v>17507175.449999999</v>
      </c>
      <c r="O11" s="84">
        <v>3089501.55</v>
      </c>
      <c r="P11" s="50">
        <v>1112650</v>
      </c>
      <c r="Q11" s="51">
        <v>196350</v>
      </c>
      <c r="R11" s="46" t="s">
        <v>358</v>
      </c>
      <c r="S11" s="48" t="s">
        <v>50</v>
      </c>
      <c r="T11" s="48" t="s">
        <v>50</v>
      </c>
      <c r="U11" s="48">
        <v>0</v>
      </c>
      <c r="V11" s="48" t="s">
        <v>50</v>
      </c>
      <c r="W11" s="48" t="s">
        <v>51</v>
      </c>
      <c r="X11" s="47" t="s">
        <v>51</v>
      </c>
      <c r="Y11" s="47" t="s">
        <v>290</v>
      </c>
      <c r="Z11" s="54" t="s">
        <v>360</v>
      </c>
    </row>
    <row r="12" spans="1:30" ht="51" x14ac:dyDescent="0.25">
      <c r="A12" s="53" t="s">
        <v>282</v>
      </c>
      <c r="B12" s="48" t="s">
        <v>63</v>
      </c>
      <c r="C12" s="47" t="s">
        <v>283</v>
      </c>
      <c r="D12" s="45" t="s">
        <v>51</v>
      </c>
      <c r="E12" s="45" t="s">
        <v>205</v>
      </c>
      <c r="F12" s="46" t="s">
        <v>208</v>
      </c>
      <c r="G12" s="46" t="s">
        <v>309</v>
      </c>
      <c r="H12" s="45" t="s">
        <v>287</v>
      </c>
      <c r="I12" s="45"/>
      <c r="J12" s="45"/>
      <c r="K12" s="48"/>
      <c r="L12" s="48"/>
      <c r="M12" s="46" t="s">
        <v>310</v>
      </c>
      <c r="N12" s="73">
        <v>15872213.85</v>
      </c>
      <c r="O12" s="51">
        <v>2800978.91</v>
      </c>
      <c r="P12" s="88">
        <v>2498320</v>
      </c>
      <c r="Q12" s="84">
        <v>440880</v>
      </c>
      <c r="R12" s="46" t="s">
        <v>311</v>
      </c>
      <c r="S12" s="48" t="s">
        <v>50</v>
      </c>
      <c r="T12" s="48" t="s">
        <v>51</v>
      </c>
      <c r="U12" s="122">
        <v>23</v>
      </c>
      <c r="V12" s="48" t="s">
        <v>51</v>
      </c>
      <c r="W12" s="122" t="s">
        <v>51</v>
      </c>
      <c r="X12" s="47" t="s">
        <v>51</v>
      </c>
      <c r="Y12" s="47" t="s">
        <v>290</v>
      </c>
      <c r="Z12" s="54" t="s">
        <v>361</v>
      </c>
    </row>
    <row r="13" spans="1:30" ht="51" x14ac:dyDescent="0.25">
      <c r="A13" s="53" t="s">
        <v>282</v>
      </c>
      <c r="B13" s="48" t="s">
        <v>63</v>
      </c>
      <c r="C13" s="47" t="s">
        <v>283</v>
      </c>
      <c r="D13" s="45" t="s">
        <v>51</v>
      </c>
      <c r="E13" s="45" t="s">
        <v>191</v>
      </c>
      <c r="F13" s="46" t="s">
        <v>189</v>
      </c>
      <c r="G13" s="46" t="s">
        <v>312</v>
      </c>
      <c r="H13" s="45" t="s">
        <v>287</v>
      </c>
      <c r="I13" s="46" t="s">
        <v>313</v>
      </c>
      <c r="J13" s="45" t="s">
        <v>287</v>
      </c>
      <c r="K13" s="48"/>
      <c r="L13" s="48"/>
      <c r="M13" s="46" t="s">
        <v>314</v>
      </c>
      <c r="N13" s="73">
        <v>7243165.1299999999</v>
      </c>
      <c r="O13" s="51">
        <v>1278205.6100000001</v>
      </c>
      <c r="P13" s="51">
        <v>1954150</v>
      </c>
      <c r="Q13" s="51">
        <v>344850</v>
      </c>
      <c r="R13" s="46" t="s">
        <v>315</v>
      </c>
      <c r="S13" s="120" t="s">
        <v>50</v>
      </c>
      <c r="T13" s="120" t="s">
        <v>51</v>
      </c>
      <c r="U13" s="121">
        <v>4</v>
      </c>
      <c r="V13" s="120" t="s">
        <v>50</v>
      </c>
      <c r="W13" s="120" t="s">
        <v>51</v>
      </c>
      <c r="X13" s="55" t="s">
        <v>51</v>
      </c>
      <c r="Y13" s="55" t="s">
        <v>290</v>
      </c>
      <c r="Z13" s="56" t="s">
        <v>362</v>
      </c>
    </row>
    <row r="14" spans="1:30" ht="63.75" x14ac:dyDescent="0.25">
      <c r="A14" s="53" t="s">
        <v>282</v>
      </c>
      <c r="B14" s="48" t="s">
        <v>62</v>
      </c>
      <c r="C14" s="47" t="s">
        <v>283</v>
      </c>
      <c r="D14" s="45" t="s">
        <v>51</v>
      </c>
      <c r="E14" s="45" t="s">
        <v>177</v>
      </c>
      <c r="F14" s="46" t="s">
        <v>180</v>
      </c>
      <c r="G14" s="46" t="s">
        <v>316</v>
      </c>
      <c r="H14" s="45" t="s">
        <v>287</v>
      </c>
      <c r="I14" s="46"/>
      <c r="J14" s="45"/>
      <c r="K14" s="48"/>
      <c r="L14" s="48"/>
      <c r="M14" s="46" t="s">
        <v>317</v>
      </c>
      <c r="N14" s="73">
        <v>5721864.7400000002</v>
      </c>
      <c r="O14" s="51">
        <v>1009740.8400000001</v>
      </c>
      <c r="P14" s="50">
        <v>3676112.23</v>
      </c>
      <c r="Q14" s="51">
        <v>648725.68999999994</v>
      </c>
      <c r="R14" s="46" t="s">
        <v>315</v>
      </c>
      <c r="S14" s="45" t="s">
        <v>50</v>
      </c>
      <c r="T14" s="45" t="s">
        <v>51</v>
      </c>
      <c r="U14" s="45">
        <v>2</v>
      </c>
      <c r="V14" s="45" t="s">
        <v>51</v>
      </c>
      <c r="W14" s="45" t="s">
        <v>51</v>
      </c>
      <c r="X14" s="46" t="s">
        <v>51</v>
      </c>
      <c r="Y14" s="55" t="s">
        <v>290</v>
      </c>
      <c r="Z14" s="56" t="s">
        <v>363</v>
      </c>
    </row>
    <row r="15" spans="1:30" ht="51" x14ac:dyDescent="0.25">
      <c r="A15" s="48" t="s">
        <v>282</v>
      </c>
      <c r="B15" s="48" t="s">
        <v>63</v>
      </c>
      <c r="C15" s="47" t="s">
        <v>283</v>
      </c>
      <c r="D15" s="48" t="s">
        <v>51</v>
      </c>
      <c r="E15" s="48" t="s">
        <v>155</v>
      </c>
      <c r="F15" s="47" t="s">
        <v>150</v>
      </c>
      <c r="G15" s="47" t="s">
        <v>318</v>
      </c>
      <c r="H15" s="48" t="s">
        <v>287</v>
      </c>
      <c r="I15" s="47"/>
      <c r="J15" s="48"/>
      <c r="K15" s="48"/>
      <c r="L15" s="48"/>
      <c r="M15" s="47" t="s">
        <v>319</v>
      </c>
      <c r="N15" s="73">
        <v>11619321.699999999</v>
      </c>
      <c r="O15" s="51">
        <v>2050468.5</v>
      </c>
      <c r="P15" s="89">
        <v>6094378.6200000001</v>
      </c>
      <c r="Q15" s="51">
        <v>1075478.58</v>
      </c>
      <c r="R15" s="47" t="s">
        <v>308</v>
      </c>
      <c r="S15" s="48" t="s">
        <v>50</v>
      </c>
      <c r="T15" s="48" t="s">
        <v>50</v>
      </c>
      <c r="U15" s="48">
        <v>0</v>
      </c>
      <c r="V15" s="48" t="s">
        <v>50</v>
      </c>
      <c r="W15" s="48" t="s">
        <v>51</v>
      </c>
      <c r="X15" s="47" t="s">
        <v>51</v>
      </c>
      <c r="Y15" s="47" t="s">
        <v>290</v>
      </c>
      <c r="Z15" s="54" t="s">
        <v>364</v>
      </c>
    </row>
    <row r="16" spans="1:30" ht="38.25" x14ac:dyDescent="0.25">
      <c r="A16" s="57" t="s">
        <v>282</v>
      </c>
      <c r="B16" s="45" t="s">
        <v>63</v>
      </c>
      <c r="C16" s="45" t="s">
        <v>283</v>
      </c>
      <c r="D16" s="57"/>
      <c r="E16" s="57"/>
      <c r="F16" s="57"/>
      <c r="G16" s="58" t="s">
        <v>320</v>
      </c>
      <c r="H16" s="45" t="s">
        <v>321</v>
      </c>
      <c r="I16" s="58" t="s">
        <v>322</v>
      </c>
      <c r="J16" s="57" t="s">
        <v>287</v>
      </c>
      <c r="K16" s="57"/>
      <c r="L16" s="57"/>
      <c r="M16" s="58" t="s">
        <v>323</v>
      </c>
      <c r="N16" s="73">
        <v>2683155.85</v>
      </c>
      <c r="O16" s="50">
        <v>402473.38</v>
      </c>
      <c r="P16" s="50">
        <v>1025679.78</v>
      </c>
      <c r="Q16" s="50">
        <v>181002.32</v>
      </c>
      <c r="R16" s="58" t="s">
        <v>324</v>
      </c>
      <c r="S16" s="57" t="s">
        <v>50</v>
      </c>
      <c r="T16" s="48" t="s">
        <v>50</v>
      </c>
      <c r="U16" s="57">
        <v>0</v>
      </c>
      <c r="V16" s="90" t="s">
        <v>50</v>
      </c>
      <c r="W16" s="57" t="s">
        <v>51</v>
      </c>
      <c r="X16" s="48" t="s">
        <v>325</v>
      </c>
      <c r="Y16" s="83" t="s">
        <v>296</v>
      </c>
      <c r="Z16" s="58" t="s">
        <v>326</v>
      </c>
    </row>
    <row r="17" spans="1:26" ht="102" x14ac:dyDescent="0.25">
      <c r="A17" s="59" t="s">
        <v>282</v>
      </c>
      <c r="B17" s="48" t="s">
        <v>14</v>
      </c>
      <c r="C17" s="47" t="s">
        <v>78</v>
      </c>
      <c r="D17" s="59"/>
      <c r="E17" s="59"/>
      <c r="F17" s="59"/>
      <c r="G17" s="60" t="s">
        <v>327</v>
      </c>
      <c r="H17" s="48" t="s">
        <v>328</v>
      </c>
      <c r="I17" s="59"/>
      <c r="J17" s="59"/>
      <c r="K17" s="59"/>
      <c r="L17" s="59"/>
      <c r="M17" s="59" t="s">
        <v>329</v>
      </c>
      <c r="N17" s="73">
        <v>2387587.1</v>
      </c>
      <c r="O17" s="50">
        <v>579092.68000000005</v>
      </c>
      <c r="P17" s="50">
        <v>2387587.1</v>
      </c>
      <c r="Q17" s="50">
        <v>579092.68000000005</v>
      </c>
      <c r="R17" s="60" t="s">
        <v>330</v>
      </c>
      <c r="S17" s="59" t="s">
        <v>50</v>
      </c>
      <c r="T17" s="59" t="s">
        <v>50</v>
      </c>
      <c r="U17" s="59">
        <v>0</v>
      </c>
      <c r="V17" s="59" t="s">
        <v>50</v>
      </c>
      <c r="W17" s="59" t="s">
        <v>50</v>
      </c>
      <c r="X17" s="59" t="s">
        <v>51</v>
      </c>
      <c r="Y17" s="60" t="s">
        <v>290</v>
      </c>
      <c r="Z17" s="80" t="s">
        <v>368</v>
      </c>
    </row>
    <row r="18" spans="1:26" ht="267.75" x14ac:dyDescent="0.25">
      <c r="A18" s="59" t="s">
        <v>282</v>
      </c>
      <c r="B18" s="48" t="s">
        <v>334</v>
      </c>
      <c r="C18" s="47" t="s">
        <v>335</v>
      </c>
      <c r="D18" s="59" t="s">
        <v>79</v>
      </c>
      <c r="E18" s="60" t="s">
        <v>227</v>
      </c>
      <c r="F18" s="59" t="s">
        <v>375</v>
      </c>
      <c r="G18" s="60" t="s">
        <v>376</v>
      </c>
      <c r="H18" s="48" t="s">
        <v>287</v>
      </c>
      <c r="I18" s="60" t="s">
        <v>378</v>
      </c>
      <c r="J18" s="60" t="s">
        <v>377</v>
      </c>
      <c r="K18" s="60" t="s">
        <v>379</v>
      </c>
      <c r="L18" s="60" t="s">
        <v>380</v>
      </c>
      <c r="M18" s="60" t="s">
        <v>381</v>
      </c>
      <c r="N18" s="91">
        <v>15407800</v>
      </c>
      <c r="O18" s="51">
        <v>2719023.53</v>
      </c>
      <c r="P18" s="51">
        <v>11431741.060000001</v>
      </c>
      <c r="Q18" s="51" t="s">
        <v>382</v>
      </c>
      <c r="R18" s="60" t="s">
        <v>383</v>
      </c>
      <c r="S18" s="60" t="s">
        <v>54</v>
      </c>
      <c r="T18" s="60" t="s">
        <v>79</v>
      </c>
      <c r="U18" s="60">
        <v>8</v>
      </c>
      <c r="V18" s="60" t="s">
        <v>79</v>
      </c>
      <c r="W18" s="60" t="s">
        <v>79</v>
      </c>
      <c r="X18" s="60" t="s">
        <v>79</v>
      </c>
      <c r="Y18" s="60" t="s">
        <v>48</v>
      </c>
      <c r="Z18" s="80" t="s">
        <v>384</v>
      </c>
    </row>
    <row r="19" spans="1:26" ht="76.5" x14ac:dyDescent="0.25">
      <c r="A19" s="59" t="s">
        <v>282</v>
      </c>
      <c r="B19" s="48" t="s">
        <v>63</v>
      </c>
      <c r="C19" s="47" t="s">
        <v>78</v>
      </c>
      <c r="D19" s="59"/>
      <c r="E19" s="119"/>
      <c r="F19" s="119"/>
      <c r="G19" s="60" t="s">
        <v>331</v>
      </c>
      <c r="H19" s="48" t="s">
        <v>287</v>
      </c>
      <c r="I19" s="59"/>
      <c r="J19" s="59"/>
      <c r="K19" s="59"/>
      <c r="L19" s="59"/>
      <c r="M19" s="60" t="s">
        <v>332</v>
      </c>
      <c r="N19" s="73">
        <v>31053687.449999999</v>
      </c>
      <c r="O19" s="50">
        <v>5480062.4900000002</v>
      </c>
      <c r="P19" s="50">
        <v>31053687.449999999</v>
      </c>
      <c r="Q19" s="50">
        <v>5480062.4900000002</v>
      </c>
      <c r="R19" s="60" t="s">
        <v>333</v>
      </c>
      <c r="S19" s="59" t="s">
        <v>50</v>
      </c>
      <c r="T19" s="59" t="s">
        <v>50</v>
      </c>
      <c r="U19" s="59"/>
      <c r="V19" s="59" t="s">
        <v>50</v>
      </c>
      <c r="W19" s="59" t="s">
        <v>50</v>
      </c>
      <c r="X19" s="59" t="s">
        <v>51</v>
      </c>
      <c r="Y19" s="81" t="s">
        <v>296</v>
      </c>
      <c r="Z19" s="81" t="s">
        <v>365</v>
      </c>
    </row>
    <row r="20" spans="1:26" ht="180" customHeight="1" x14ac:dyDescent="0.25">
      <c r="A20" s="60" t="s">
        <v>282</v>
      </c>
      <c r="B20" s="47" t="s">
        <v>334</v>
      </c>
      <c r="C20" s="47" t="s">
        <v>335</v>
      </c>
      <c r="D20" s="60" t="s">
        <v>51</v>
      </c>
      <c r="E20" s="60" t="s">
        <v>212</v>
      </c>
      <c r="F20" s="60" t="s">
        <v>211</v>
      </c>
      <c r="G20" s="60" t="s">
        <v>336</v>
      </c>
      <c r="H20" s="47" t="s">
        <v>337</v>
      </c>
      <c r="I20" s="60" t="s">
        <v>338</v>
      </c>
      <c r="J20" s="60"/>
      <c r="K20" s="60" t="s">
        <v>339</v>
      </c>
      <c r="L20" s="60" t="s">
        <v>340</v>
      </c>
      <c r="M20" s="60" t="s">
        <v>341</v>
      </c>
      <c r="N20" s="84">
        <v>2988569.7</v>
      </c>
      <c r="O20" s="51">
        <v>527394.65</v>
      </c>
      <c r="P20" s="51">
        <v>180626.37</v>
      </c>
      <c r="Q20" s="51">
        <v>31875.23</v>
      </c>
      <c r="R20" s="60" t="s">
        <v>342</v>
      </c>
      <c r="S20" s="60" t="s">
        <v>343</v>
      </c>
      <c r="T20" s="60" t="s">
        <v>50</v>
      </c>
      <c r="U20" s="60">
        <v>0</v>
      </c>
      <c r="V20" s="60" t="s">
        <v>51</v>
      </c>
      <c r="W20" s="60" t="s">
        <v>51</v>
      </c>
      <c r="X20" s="60" t="s">
        <v>51</v>
      </c>
      <c r="Y20" s="60" t="s">
        <v>48</v>
      </c>
      <c r="Z20" s="60" t="s">
        <v>374</v>
      </c>
    </row>
    <row r="21" spans="1:26" ht="57" customHeight="1" x14ac:dyDescent="0.25">
      <c r="A21" s="81" t="s">
        <v>282</v>
      </c>
      <c r="B21" s="81" t="s">
        <v>344</v>
      </c>
      <c r="C21" s="81" t="s">
        <v>335</v>
      </c>
      <c r="D21" s="81" t="s">
        <v>50</v>
      </c>
      <c r="E21" s="81"/>
      <c r="F21" s="81"/>
      <c r="G21" s="81" t="s">
        <v>336</v>
      </c>
      <c r="H21" s="81" t="s">
        <v>337</v>
      </c>
      <c r="I21" s="81" t="s">
        <v>338</v>
      </c>
      <c r="J21" s="81"/>
      <c r="K21" s="81" t="s">
        <v>345</v>
      </c>
      <c r="L21" s="81" t="s">
        <v>346</v>
      </c>
      <c r="M21" s="81" t="s">
        <v>347</v>
      </c>
      <c r="N21" s="84">
        <v>1772458.34</v>
      </c>
      <c r="O21" s="92" t="s">
        <v>385</v>
      </c>
      <c r="P21" s="84">
        <v>743448.34</v>
      </c>
      <c r="Q21" s="84">
        <v>131196.76</v>
      </c>
      <c r="R21" s="60" t="s">
        <v>348</v>
      </c>
      <c r="S21" s="60" t="s">
        <v>343</v>
      </c>
      <c r="T21" s="60" t="s">
        <v>50</v>
      </c>
      <c r="U21" s="60">
        <v>0</v>
      </c>
      <c r="V21" s="60" t="s">
        <v>50</v>
      </c>
      <c r="W21" s="60" t="s">
        <v>51</v>
      </c>
      <c r="X21" s="60" t="s">
        <v>51</v>
      </c>
      <c r="Y21" s="60"/>
      <c r="Z21" s="60" t="s">
        <v>349</v>
      </c>
    </row>
    <row r="22" spans="1:26" ht="178.7" customHeight="1" x14ac:dyDescent="0.25">
      <c r="A22" s="60" t="s">
        <v>282</v>
      </c>
      <c r="B22" s="60" t="s">
        <v>53</v>
      </c>
      <c r="C22" s="60" t="s">
        <v>78</v>
      </c>
      <c r="D22" s="60" t="s">
        <v>79</v>
      </c>
      <c r="E22" s="60"/>
      <c r="F22" s="60"/>
      <c r="G22" s="60" t="s">
        <v>369</v>
      </c>
      <c r="H22" s="60" t="s">
        <v>287</v>
      </c>
      <c r="I22" s="60" t="s">
        <v>373</v>
      </c>
      <c r="J22" s="60"/>
      <c r="K22" s="60"/>
      <c r="L22" s="60"/>
      <c r="M22" s="46" t="s">
        <v>370</v>
      </c>
      <c r="N22" s="50">
        <v>6545000</v>
      </c>
      <c r="O22" s="51">
        <v>1155000</v>
      </c>
      <c r="P22" s="51">
        <v>6545000</v>
      </c>
      <c r="Q22" s="51">
        <v>1155000</v>
      </c>
      <c r="R22" s="46" t="s">
        <v>371</v>
      </c>
      <c r="S22" s="45" t="s">
        <v>51</v>
      </c>
      <c r="T22" s="45" t="s">
        <v>50</v>
      </c>
      <c r="U22" s="45">
        <v>0</v>
      </c>
      <c r="V22" s="45" t="s">
        <v>51</v>
      </c>
      <c r="W22" s="45" t="s">
        <v>51</v>
      </c>
      <c r="X22" s="60" t="s">
        <v>79</v>
      </c>
      <c r="Y22" s="60" t="s">
        <v>48</v>
      </c>
      <c r="Z22" s="60" t="s">
        <v>372</v>
      </c>
    </row>
    <row r="23" spans="1:26" s="86" customFormat="1" ht="140.25" x14ac:dyDescent="0.25">
      <c r="A23" s="81" t="s">
        <v>282</v>
      </c>
      <c r="B23" s="81" t="s">
        <v>63</v>
      </c>
      <c r="C23" s="81" t="s">
        <v>78</v>
      </c>
      <c r="D23" s="81"/>
      <c r="E23" s="81"/>
      <c r="F23" s="81"/>
      <c r="G23" s="81" t="s">
        <v>351</v>
      </c>
      <c r="H23" s="81" t="s">
        <v>287</v>
      </c>
      <c r="I23" s="81" t="s">
        <v>355</v>
      </c>
      <c r="J23" s="81" t="s">
        <v>356</v>
      </c>
      <c r="K23" s="81"/>
      <c r="L23" s="81"/>
      <c r="M23" s="81" t="s">
        <v>353</v>
      </c>
      <c r="N23" s="84">
        <v>6375000</v>
      </c>
      <c r="O23" s="85">
        <v>1125000</v>
      </c>
      <c r="P23" s="84">
        <v>6375000</v>
      </c>
      <c r="Q23" s="84">
        <v>1125000</v>
      </c>
      <c r="R23" s="81" t="s">
        <v>354</v>
      </c>
      <c r="S23" s="81" t="s">
        <v>51</v>
      </c>
      <c r="T23" s="81" t="s">
        <v>50</v>
      </c>
      <c r="U23" s="81">
        <v>0</v>
      </c>
      <c r="V23" s="81" t="s">
        <v>51</v>
      </c>
      <c r="W23" s="81" t="s">
        <v>51</v>
      </c>
      <c r="X23" s="81" t="s">
        <v>51</v>
      </c>
      <c r="Y23" s="81" t="s">
        <v>290</v>
      </c>
      <c r="Z23" s="81"/>
    </row>
    <row r="24" spans="1:26" x14ac:dyDescent="0.25">
      <c r="N24" s="101"/>
      <c r="O24" s="101"/>
      <c r="P24" s="101"/>
      <c r="Q24" s="74"/>
    </row>
  </sheetData>
  <mergeCells count="16">
    <mergeCell ref="F4:F5"/>
    <mergeCell ref="H4:H5"/>
    <mergeCell ref="G4:G5"/>
    <mergeCell ref="R4:R5"/>
    <mergeCell ref="A4:A5"/>
    <mergeCell ref="B4:B5"/>
    <mergeCell ref="C4:C5"/>
    <mergeCell ref="E4:E5"/>
    <mergeCell ref="T4:U4"/>
    <mergeCell ref="I4:I5"/>
    <mergeCell ref="J4:J5"/>
    <mergeCell ref="K4:K5"/>
    <mergeCell ref="L4:L5"/>
    <mergeCell ref="M4:M5"/>
    <mergeCell ref="N4:O4"/>
    <mergeCell ref="P4:Q4"/>
  </mergeCells>
  <printOptions verticalCentered="1"/>
  <pageMargins left="0.11811023622047245" right="0.11811023622047245" top="0.19685039370078741" bottom="0.15748031496062992" header="0.11811023622047245" footer="0.31496062992125984"/>
  <pageSetup paperSize="9" scale="3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zoomScale="90" zoomScaleNormal="90" zoomScaleSheetLayoutView="90" workbookViewId="0"/>
  </sheetViews>
  <sheetFormatPr defaultRowHeight="15" x14ac:dyDescent="0.25"/>
  <cols>
    <col min="1" max="1" width="40.5703125" customWidth="1"/>
    <col min="2" max="2" width="35.5703125" customWidth="1"/>
    <col min="3" max="3" width="21.5703125" customWidth="1"/>
  </cols>
  <sheetData>
    <row r="1" spans="1:5" s="3" customFormat="1" ht="24.6" customHeight="1" x14ac:dyDescent="0.25">
      <c r="A1" s="1" t="s">
        <v>10</v>
      </c>
      <c r="B1" s="1" t="s">
        <v>117</v>
      </c>
      <c r="C1"/>
      <c r="D1"/>
      <c r="E1"/>
    </row>
    <row r="3" spans="1:5" ht="14.45" customHeight="1" x14ac:dyDescent="0.25">
      <c r="A3" s="1" t="s">
        <v>56</v>
      </c>
    </row>
    <row r="4" spans="1:5" ht="15.75" thickBot="1" x14ac:dyDescent="0.3"/>
    <row r="5" spans="1:5" x14ac:dyDescent="0.25">
      <c r="A5" s="168" t="s">
        <v>52</v>
      </c>
      <c r="B5" s="170" t="s">
        <v>82</v>
      </c>
    </row>
    <row r="6" spans="1:5" x14ac:dyDescent="0.25">
      <c r="A6" s="169"/>
      <c r="B6" s="171"/>
    </row>
    <row r="7" spans="1:5" ht="56.25" customHeight="1" x14ac:dyDescent="0.25">
      <c r="A7" s="123" t="s">
        <v>81</v>
      </c>
      <c r="B7" s="124" t="s">
        <v>50</v>
      </c>
    </row>
    <row r="8" spans="1:5" ht="43.5" customHeight="1" thickBot="1" x14ac:dyDescent="0.3">
      <c r="A8" s="34" t="s">
        <v>85</v>
      </c>
      <c r="B8" s="125"/>
    </row>
  </sheetData>
  <mergeCells count="2">
    <mergeCell ref="A5:A6"/>
    <mergeCell ref="B5:B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'N:\Kwiatek Izabela\Wielkopolskie_2021 DEFS sprawozdanie\[Wielkopolskie Wojtek.xlsx]listy'!#REF!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20"/>
  <sheetViews>
    <sheetView topLeftCell="A13" zoomScale="80" zoomScaleNormal="80" workbookViewId="0"/>
  </sheetViews>
  <sheetFormatPr defaultRowHeight="15" x14ac:dyDescent="0.25"/>
  <cols>
    <col min="1" max="1" width="79.28515625" customWidth="1"/>
    <col min="2" max="2" width="21.28515625" customWidth="1"/>
    <col min="3" max="3" width="20.5703125" customWidth="1"/>
    <col min="4" max="4" width="16.5703125" customWidth="1"/>
    <col min="5" max="5" width="30.42578125" customWidth="1"/>
  </cols>
  <sheetData>
    <row r="1" spans="1:5" x14ac:dyDescent="0.25">
      <c r="A1" s="1" t="s">
        <v>10</v>
      </c>
      <c r="B1" s="1" t="s">
        <v>117</v>
      </c>
    </row>
    <row r="2" spans="1:5" x14ac:dyDescent="0.25">
      <c r="A2" s="1"/>
    </row>
    <row r="3" spans="1:5" x14ac:dyDescent="0.25">
      <c r="A3" s="1" t="s">
        <v>57</v>
      </c>
      <c r="B3" s="27"/>
    </row>
    <row r="4" spans="1:5" ht="15.75" thickBot="1" x14ac:dyDescent="0.3"/>
    <row r="5" spans="1:5" x14ac:dyDescent="0.25">
      <c r="A5" s="168" t="s">
        <v>52</v>
      </c>
      <c r="B5" s="172" t="s">
        <v>115</v>
      </c>
      <c r="C5" s="172" t="s">
        <v>116</v>
      </c>
      <c r="D5" s="172" t="s">
        <v>88</v>
      </c>
      <c r="E5" s="170" t="s">
        <v>96</v>
      </c>
    </row>
    <row r="6" spans="1:5" ht="23.25" customHeight="1" x14ac:dyDescent="0.25">
      <c r="A6" s="169"/>
      <c r="B6" s="173"/>
      <c r="C6" s="173"/>
      <c r="D6" s="173"/>
      <c r="E6" s="171"/>
    </row>
    <row r="7" spans="1:5" ht="15.75" thickBot="1" x14ac:dyDescent="0.3">
      <c r="A7" s="67">
        <v>1</v>
      </c>
      <c r="B7" s="68">
        <v>2</v>
      </c>
      <c r="C7" s="68">
        <v>3</v>
      </c>
      <c r="D7" s="68">
        <v>4</v>
      </c>
      <c r="E7" s="69">
        <v>5</v>
      </c>
    </row>
    <row r="8" spans="1:5" x14ac:dyDescent="0.25">
      <c r="A8" s="70" t="s">
        <v>350</v>
      </c>
      <c r="B8" s="93">
        <v>15</v>
      </c>
      <c r="C8" s="93">
        <v>43</v>
      </c>
      <c r="D8" s="71">
        <f>B8/C8</f>
        <v>0.34883720930232559</v>
      </c>
      <c r="E8" s="72" t="s">
        <v>390</v>
      </c>
    </row>
    <row r="9" spans="1:5" ht="114.75" x14ac:dyDescent="0.25">
      <c r="A9" s="28" t="s">
        <v>86</v>
      </c>
      <c r="B9" s="94">
        <v>0</v>
      </c>
      <c r="C9" s="94">
        <v>3</v>
      </c>
      <c r="D9" s="97">
        <f>B9/C9</f>
        <v>0</v>
      </c>
      <c r="E9" s="126" t="s">
        <v>392</v>
      </c>
    </row>
    <row r="10" spans="1:5" x14ac:dyDescent="0.25">
      <c r="A10" s="28" t="s">
        <v>87</v>
      </c>
      <c r="B10" s="96">
        <v>65922</v>
      </c>
      <c r="C10" s="96">
        <v>180000</v>
      </c>
      <c r="D10" s="97">
        <f>B10/C10</f>
        <v>0.36623333333333336</v>
      </c>
      <c r="E10" s="29"/>
    </row>
    <row r="11" spans="1:5" x14ac:dyDescent="0.25">
      <c r="A11" s="28" t="s">
        <v>89</v>
      </c>
      <c r="B11" s="98">
        <v>56857</v>
      </c>
      <c r="C11" s="97">
        <v>0.6</v>
      </c>
      <c r="D11" s="97">
        <v>1.4374816702567681</v>
      </c>
      <c r="E11" s="29"/>
    </row>
    <row r="12" spans="1:5" ht="140.25" x14ac:dyDescent="0.25">
      <c r="A12" s="28" t="s">
        <v>90</v>
      </c>
      <c r="B12" s="94">
        <v>0</v>
      </c>
      <c r="C12" s="94">
        <v>724793</v>
      </c>
      <c r="D12" s="97">
        <f>B12/C12</f>
        <v>0</v>
      </c>
      <c r="E12" s="126" t="s">
        <v>393</v>
      </c>
    </row>
    <row r="13" spans="1:5" x14ac:dyDescent="0.25">
      <c r="A13" s="28" t="s">
        <v>91</v>
      </c>
      <c r="B13" s="94">
        <v>72</v>
      </c>
      <c r="C13" s="94">
        <v>72</v>
      </c>
      <c r="D13" s="97">
        <f>B13/C13</f>
        <v>1</v>
      </c>
      <c r="E13" s="29"/>
    </row>
    <row r="14" spans="1:5" ht="25.5" x14ac:dyDescent="0.25">
      <c r="A14" s="28" t="s">
        <v>92</v>
      </c>
      <c r="B14" s="96">
        <v>12427</v>
      </c>
      <c r="C14" s="96">
        <v>12837</v>
      </c>
      <c r="D14" s="97">
        <v>0.96806107345953107</v>
      </c>
      <c r="E14" s="29"/>
    </row>
    <row r="15" spans="1:5" ht="319.5" thickBot="1" x14ac:dyDescent="0.3">
      <c r="A15" s="31" t="s">
        <v>93</v>
      </c>
      <c r="B15" s="99">
        <v>1</v>
      </c>
      <c r="C15" s="99">
        <v>980</v>
      </c>
      <c r="D15" s="128">
        <v>1E-3</v>
      </c>
      <c r="E15" s="127" t="s">
        <v>394</v>
      </c>
    </row>
    <row r="16" spans="1:5" x14ac:dyDescent="0.25">
      <c r="A16" s="62"/>
      <c r="B16" s="61"/>
      <c r="C16" s="61"/>
      <c r="D16" s="63"/>
      <c r="E16" s="63"/>
    </row>
    <row r="17" spans="1:5" x14ac:dyDescent="0.25">
      <c r="A17" s="62"/>
      <c r="B17" s="61"/>
      <c r="C17" s="61"/>
      <c r="D17" s="64"/>
      <c r="E17" s="65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</sheetData>
  <mergeCells count="5">
    <mergeCell ref="D5:D6"/>
    <mergeCell ref="E5:E6"/>
    <mergeCell ref="A5:A6"/>
    <mergeCell ref="B5:B6"/>
    <mergeCell ref="C5:C6"/>
  </mergeCells>
  <pageMargins left="0.7" right="0.7" top="0.75" bottom="0.75" header="0.3" footer="0.3"/>
  <pageSetup paperSize="9" scale="6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6"/>
  <sheetViews>
    <sheetView workbookViewId="0">
      <selection activeCell="A7" sqref="A7"/>
    </sheetView>
  </sheetViews>
  <sheetFormatPr defaultRowHeight="15" x14ac:dyDescent="0.25"/>
  <cols>
    <col min="1" max="1" width="11.42578125" customWidth="1"/>
  </cols>
  <sheetData>
    <row r="2" spans="1:1" x14ac:dyDescent="0.25">
      <c r="A2" t="s">
        <v>84</v>
      </c>
    </row>
    <row r="3" spans="1:1" x14ac:dyDescent="0.25">
      <c r="A3" t="s">
        <v>79</v>
      </c>
    </row>
    <row r="4" spans="1:1" x14ac:dyDescent="0.25">
      <c r="A4" t="s">
        <v>54</v>
      </c>
    </row>
    <row r="5" spans="1:1" x14ac:dyDescent="0.25">
      <c r="A5" t="s">
        <v>83</v>
      </c>
    </row>
    <row r="6" spans="1:1" x14ac:dyDescent="0.25">
      <c r="A6" t="s">
        <v>95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WP_alokacja kontraktacja</vt:lpstr>
      <vt:lpstr>WP_PD</vt:lpstr>
      <vt:lpstr>WP_projekty COVID</vt:lpstr>
      <vt:lpstr>WP_ewaluacja</vt:lpstr>
      <vt:lpstr>WP_wskaźniki</vt:lpstr>
      <vt:lpstr>listy</vt:lpstr>
      <vt:lpstr>'WP_alokacja kontraktacja'!Obszar_wydruku</vt:lpstr>
      <vt:lpstr>WP_ewaluacja!Obszar_wydruku</vt:lpstr>
      <vt:lpstr>WP_PD!Obszar_wydruku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Majewska Małgorzata</cp:lastModifiedBy>
  <cp:lastPrinted>2022-04-22T08:51:56Z</cp:lastPrinted>
  <dcterms:created xsi:type="dcterms:W3CDTF">2017-09-14T07:20:33Z</dcterms:created>
  <dcterms:modified xsi:type="dcterms:W3CDTF">2022-06-09T10:19:58Z</dcterms:modified>
</cp:coreProperties>
</file>